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03"/>
  <workbookPr defaultThemeVersion="124226"/>
  <mc:AlternateContent xmlns:mc="http://schemas.openxmlformats.org/markup-compatibility/2006">
    <mc:Choice Requires="x15">
      <x15ac:absPath xmlns:x15ac="http://schemas.microsoft.com/office/spreadsheetml/2010/11/ac" url="https://townofsouthborough-my.sharepoint.com/personal/jmontijo_southboroughma_gov/Documents/Documents/Pre-K To 8 School Building Committee/PK8_Committee_Project/02_Comparison_Matrix/"/>
    </mc:Choice>
  </mc:AlternateContent>
  <xr:revisionPtr revIDLastSave="1742" documentId="13_ncr:1_{4F4D3CD1-B10E-0640-8B0D-7A19C76A8EDF}" xr6:coauthVersionLast="47" xr6:coauthVersionMax="47" xr10:uidLastSave="{C94562BE-EF39-4DFE-B660-7002C1B0F148}"/>
  <bookViews>
    <workbookView xWindow="-120" yWindow="-120" windowWidth="29040" windowHeight="15720" firstSheet="3" activeTab="3" xr2:uid="{00000000-000D-0000-FFFF-FFFF00000000}"/>
  </bookViews>
  <sheets>
    <sheet name="V4_Horizontal Orientation" sheetId="1" r:id="rId1"/>
    <sheet name="V4_Vertical Orientation" sheetId="9" state="hidden" r:id="rId2"/>
    <sheet name="ARCHIVE_2.02_PK8_Research_V4" sheetId="6" state="hidden" r:id="rId3"/>
    <sheet name="Assumptions" sheetId="4" r:id="rId4"/>
    <sheet name="Original-Archive (dont change)" sheetId="2" state="hidden" r:id="rId5"/>
    <sheet name="250824_2.02_PK8_Research_V4" sheetId="5" state="hidden" r:id="rId6"/>
    <sheet name="250825_2.02_PK8_Research_V4" sheetId="7" state="hidden" r:id="rId7"/>
    <sheet name="250910_V4" sheetId="8"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4" l="1"/>
  <c r="G14" i="4"/>
  <c r="G15" i="4"/>
  <c r="G12" i="4"/>
  <c r="E13" i="4"/>
  <c r="E14" i="4"/>
  <c r="E15" i="4"/>
  <c r="E12" i="4"/>
  <c r="C13" i="4"/>
  <c r="C14" i="4"/>
  <c r="C15" i="4"/>
  <c r="C12" i="4"/>
</calcChain>
</file>

<file path=xl/sharedStrings.xml><?xml version="1.0" encoding="utf-8"?>
<sst xmlns="http://schemas.openxmlformats.org/spreadsheetml/2006/main" count="974" uniqueCount="316">
  <si>
    <t>Executive Summary of Scenario</t>
  </si>
  <si>
    <t>Estimated Capital Cost</t>
  </si>
  <si>
    <t>Summary of Major Cost Categories</t>
  </si>
  <si>
    <t>Estimated State/Federal Reimbursement</t>
  </si>
  <si>
    <t>Neary Site Demolition &amp; Remediation Cost</t>
  </si>
  <si>
    <t>Operational Savings or Added Costs (e.g., busing, staffing, utilities)</t>
  </si>
  <si>
    <t>Operational Cost/Savings Summary</t>
  </si>
  <si>
    <t>Net Town Cost (after reimbursements and offsets)</t>
  </si>
  <si>
    <t>Expected Renovation or Construction Timeframe</t>
  </si>
  <si>
    <t>Life Expectancy (in years)</t>
  </si>
  <si>
    <t>Safety Considerations</t>
  </si>
  <si>
    <t>Educational Considerations and Implications</t>
  </si>
  <si>
    <t>Domino Effects (e.g., reuse or sale of other town properties, additional investment in other structures for modified use)</t>
  </si>
  <si>
    <t>Home Value Implication (e.g., proximity to a school changes)</t>
  </si>
  <si>
    <t>Other Pros &amp; Cons</t>
  </si>
  <si>
    <t>Total Town Project Cost including domino effects and secondary investments</t>
  </si>
  <si>
    <t>A: Finn serves Pre-K - 2
Trottier serves Grades 3–6, 
Woodward serves Grades 7–8</t>
  </si>
  <si>
    <t>Option A explores a major reconfiguration of existing facilities, effectively swapping the functions of Trottier Middle School and Woodward Elementary. To accomplish this, both schools would require heavy (~75%) renovations to adapt spaces not originally designed for those grade levels.
Key challenges include the fundamental differences between a purpose-built middle school and an elementary school:
Trottier (currently grades 6–8): Equipped with science labs, auditorium, gym/locker rooms, music and performance spaces — facilities that are oversized, specialized, or inappropriate for younger elementary students.
Woodward (currently grades 2–3): Lacks science labs, locker rooms, and adequate auditorium space, and has smaller classrooms not designed for middle school team teaching, science programs, or performance needs.
Both schools: Circulation, cafeteria/kitchen layouts, and support services would require major redesign to suit a swapped grade structure.
The expected cost is a minimum baseline and could escalate significantly depending on the level of program conversion required.
Both the Pre-K to 8 School Building Committee and the School Committee have noted that, while theoretically possible, this option faces major logistical hurdles and mismatches in facility design. For these reasons, Option A has not been developed in detail and has generally been viewed as a weaker scenario relative to other configurations.
Article 97 considerations need to be addressed as part of any potential expansion of FInn school into Mooney field.</t>
  </si>
  <si>
    <t>Renovations (Existing Buildings — Heavy ~75%)
Woodward (68,000 SF × 75% @ $635.78/SF): $32,417,025 (2024 baseline, incl. soft costs)
Trottier (130,000 SF × 75% @ $635.78/SF): $61,004,062 (2024 baseline, incl. soft costs)
2024 baseline (renovations total): $93,421,087
Totals with escalation (renovations only, incl. soft costs)
2024 baseline: $93,421,087
2025 (+4%): $97,157,930
2026 (+8%): $100,894,774
2027 (+12%): $104,631,617</t>
  </si>
  <si>
    <t>"Option A assumes **Heavy (~75%) renovations** to both Woodward (68,000 SF) and Trottier (130,000 SF). Costs primarily driven by:
- Conversion of **Trottier’s science labs, auditorium, gym/locker rooms, and performance spaces** — oversized and inappropriate for elementary grades.
- Conversion of **Woodward’s small elementary classrooms, undersized cafeteria, and lack of science labs/locker rooms** to meet middle school program needs.
- Major rework of circulation, cafeteria/kitchen layouts, and building systems (MEP/FP) to adapt to new grade configurations.
The **minimum cost baseline** may rise significantly depending on program conversion and compliance with Massachusetts Stretch/Specialized Energy Code. Committees have consistently noted that Option A faces substantial logistical hurdles and is a weaker scenario relative to other configurations."</t>
  </si>
  <si>
    <t>MSBA eligibility uncertain; statistically lower reimbursement %  than new construction (inference, 9.05 p.666).
Base Rate: Each district is assigned a base reimbursement rate (typically 40–45%).
Incentive Points: Additional 1–2% may be awarded for factors such as:
• Energy efficiency / green building design
• Maintenance practices (capital planning, audits)
• Educational program alignment
• Community use of facilities
• 21st century learning features
(Maximum capped reimbursement ≈ 50–55%.)
Ineligible Costs: MSBA will not reimburse for certain categories, including:
• Site work over 8% of building cost
• Soft costs above set caps (OPM, designer fees, legal, etc.)
• Furniture, Fixtures &amp; Equipment (FF&amp;E) beyond caps
• Technology hardware/software
• Moving expenses, insurance, contingencies
Effective Rate: After ineligible costs are excluded, the effective reimbursement is usually much lower than the base rate. Most districts see 30–35% of total project cost reimbursed by MSBA.</t>
  </si>
  <si>
    <t>If Neary was to be demolished and not repurposed (add to estimated capital cost total): ≈$2.6–$3.0M total: Demolition $667,750 (= $10/sf × 66,775 sf) + Remove hazardous materials $1,500,000 + Site restoration to grass ≈ $0.39–$0.78M (@ $5–$10/sf × 78,000 sf, assumption). (9.05 pg674)</t>
  </si>
  <si>
    <t> </t>
  </si>
  <si>
    <t>30–40 years for new additions; renovated/incidental rework extends utility (inference; 9.05 p.666).</t>
  </si>
  <si>
    <r>
      <t>Implications:</t>
    </r>
    <r>
      <rPr>
        <sz val="11"/>
        <color rgb="FF000000"/>
        <rFont val="Calibri"/>
        <scheme val="minor"/>
      </rPr>
      <t xml:space="preserve"> Creates early childhood alignment at Finn but shifts large student cohorts to Trottier and Woodward, resulting in two major transitions before high school. The 3–6 / 7–8 model misaligns with district priorities for minimizing transitions and makes curriculum coordination more complex. Specialized services could be fragmented, and middle school programming may be strained with only grades 7–8 housed at Woodward.
</t>
    </r>
    <r>
      <rPr>
        <b/>
        <sz val="11"/>
        <color rgb="FF000000"/>
        <rFont val="Calibri"/>
        <scheme val="minor"/>
      </rPr>
      <t xml:space="preserve">Goal Alignment: </t>
    </r>
    <r>
      <rPr>
        <sz val="11"/>
        <color rgb="FF000000"/>
        <rFont val="Calibri"/>
        <scheme val="minor"/>
      </rPr>
      <t>Does not meet goals. District does not support. (4.07, 4.08, 4.09, 4.18, 4.19)
[There is a discrepancy between this V4 matrix and the Educational Considerations Matrix/Documents. This matrix has costs factored in to eliminate space fitment constraints, the Educational Consideration perspective is assuming re-use of the spaces as-is]</t>
    </r>
  </si>
  <si>
    <r>
      <rPr>
        <b/>
        <sz val="11"/>
        <color rgb="FF000000"/>
        <rFont val="Calibri"/>
        <family val="2"/>
      </rPr>
      <t>Article 97 covers Mooney field conversion from recreation use.</t>
    </r>
    <r>
      <rPr>
        <sz val="11"/>
        <color rgb="FF000000"/>
        <rFont val="Calibri"/>
        <family val="2"/>
      </rPr>
      <t xml:space="preserve">
Reference 13.04: Only portions of the property historically used for sports and recreation are subject to Article 97 protection; other deeded uses (public assembly, defense) are not. Any conversion of Article 97 land requires demonstrating no feasible alternative, securing equivalent replacement land to ensure “no net loss,” and obtaining EEA approval. While special legislation offers a potential path, it will likely still require replacement land or other compensatory benefits.</t>
    </r>
  </si>
  <si>
    <t>n/a</t>
  </si>
  <si>
    <t>B1: Finn serves Pre-K to 2, 
Woodward serves 3–4, 
Trottier serves 5–8 [no additions]</t>
  </si>
  <si>
    <t>Option B1 explores reconfiguring existing space so that Grade 2 is added to Finn and Grade 5 is added to Trottier without new additions. This relies on existing capacity: Finn has up to 30 general classrooms (4 to be vacated from external Pre-K use), and Trottier has up to 33 [6.02 p. 60; 7.03 p. 1]. Using Southborough’s class size policy (K–2 = 16–20 (Students per Class), 3–5 = 16–22, 6–8 = 18–22) [6.03 p. 17], section counts at 2024–25 enrollments (7.03) fit within these limits. Specialty program spaces (art, music, SPED, PE, library) remain protected under this scenario. Option B1 logically demonstrates that Southborough can house Grades PK–8 within Finn and Trottier’s existing footprints using available rooms and class-size policy. Estimated capital needs are a conservative ($1–3M) and operationally the model appears viable, with Neary decommissioned. This scenario is the lowest-cost path and maintains program integrity, though it offers the least flexibility for future enrollment growth compared to addition/renovation options. Minor reconfiguration and furniture adjustments will accommodate this shift without structural changes. [6.03 p. 17]
Class Size Fit: At 2024–25 enrollments (7.03): • Finn (K–2 ≈ 380 students) → 19 sections @ ~20 students/section, ≤ 30 classrooms available. • Trottier (5–8 ≈ 549 students) → ~26 sections @ ~21 students/section, ≤ 33 classrooms available. Program Spaces: Specials, SPED, and support spaces remain intact; not backfilled as homerooms. Grade alignment (PK–2 at Finn; 3–4 Woodward; 5–8 Trottier) consistent with School Committee’s educational vision. Finn program spaces: 1 Art, 1 Music, 1 Computer/STEM, 2 SPED, 1 Reading room, 1 Speech/Language [6.03 pp. 10–40]. Trottier special areas (science, SPED, arts) assumed adequate for grade 5 addition with schedule adjustments [6.03 p. 41]. Ratio ≈ 1 program space per 7 general classrooms — tight but manageable through shared scheduling [6.03 pp. 10–40]. [6.02 p. 60] [6.03 p. 41]
The school administration has stated that a 'no-addition option' does not meet the district’s educational programming needs. However, that position assumes each grade operates at maximum enrollment and with eight general academic classrooms per grade. When current and projected enrollments are evaluated at the student-to-teacher ratios outlined in the district’s Educational Plan (6.01 p. 12–14; 6.03 p. 47–49), sufficient classroom capacity exists within the existing footprint to maintain both general education and specialized programming. The forthcoming vacancy of classrooms currently used by the regional Pre-K program further supports this feasibility. Should enrollment substantially exceed these projections in the future, targeted additions could be pursued to preserve programmatic excellence while avoiding premature expansion.</t>
  </si>
  <si>
    <t>Minimal capital: no additions. Allow only targeted reconfiguration (signage, millwork, storage, minor ADA/code touch-ups) and modest FF&amp;E to support room reassignments. Allowance: $1.0–$3.0M town-wide (planning placeholder), to be refined in schematic design. (No structural, envelope, or MEP re-core included.)</t>
  </si>
  <si>
    <t>Room reassignments &amp; light refresh: paint, flooring patches, whiteboards/tack, casework, storage.
FF&amp;E: desks/tables for section balancing; small-group/SPED breakout furnishings.
IT/Low-voltage: data drops, Wi-Fi density tuning for redistributed sections.
Minor ADA/code items: hardware, signage, clearances.
No additions; no core space expansions assumed (gym, cafeteria, media).
(Program delivery remains at current levels per district program assumptions.)</t>
  </si>
  <si>
    <t>N/A</t>
  </si>
  <si>
    <t>Savings: Decommissioning Neary reduces one entire facility from operation (utilities, custodial, admin overhead).
Costs: Slight increase at Finn/Trottier for utilities and custodial due to fuller use.
Overall: Neutral to modest savings when Neary is closed.</t>
  </si>
  <si>
    <t>Savings: Decommissioning Neary reduces one entire facility from operation (utilities, custodial, admin overhead). Costs: Slight increase at Finn/Trottier for utilities and custodial due to fuller use. Overall: Neutral to modest savings when Neary is closed." • No added staff or busing costs — teacher allocation adjusted internally [6.02 p. 70]. • Neutral utility and maintenance impact (same building footprint). • Lunch period extended to 30 minutes via combined PK/K waves and staggered scheduling [6.03 p. 18, p. 85]. • No additional HVAC or electrical capacity required [6.03 p. 83]. [6.02 p. 70] [6.03 p. 83]</t>
  </si>
  <si>
    <t>≈$1–3M (2024 baseline). Minimal eligibility for MSBA reimbursement since no major addition/renovation scope. Local share assumed ~100%.</t>
  </si>
  <si>
    <t>20-25 years. Inherited life expectancy of Finn/Trottier buildings</t>
  </si>
  <si>
    <t>Code compliance limited to prescriptive standards on small renovations. Sprinklers already in place at Finn and Trottier (no new systems). (4.12) Traffic/parking unchanged beyond minor adjustments at Finn." • No additions → no Stretch Code trigger (&lt; 20k SF) [4.12 p. 2]. • Existing sprinkler coverage compliant — no §26G implications [4.12 p. 4]. • Work value below 30% threshold → no full IEBC upgrade [4.12 p. 5]. [4.12 p. 2] [4.12 p. 4] [4.12 p. 5]</t>
  </si>
  <si>
    <r>
      <t>Implications:</t>
    </r>
    <r>
      <rPr>
        <sz val="11"/>
        <color rgb="FF000000"/>
        <rFont val="Calibri"/>
        <scheme val="minor"/>
      </rPr>
      <t xml:space="preserve"> Provides a logical grade-span structure but without needed expansions at Finn and Trottier, both buildings face capacity pressure. Specialized programming is squeezed into limited space, which impacts delivery of interventions, special education, and support services. 
</t>
    </r>
    <r>
      <rPr>
        <b/>
        <sz val="11"/>
        <color rgb="FF000000"/>
        <rFont val="Calibri"/>
        <scheme val="minor"/>
      </rPr>
      <t>Goal Alignment:</t>
    </r>
    <r>
      <rPr>
        <sz val="11"/>
        <color rgb="FF000000"/>
        <rFont val="Calibri"/>
        <scheme val="minor"/>
      </rPr>
      <t xml:space="preserve"> Does not meet. District does not support. (4.07, 4.08, 4.09, 4.18, 4.19)</t>
    </r>
  </si>
  <si>
    <t>Neutral to positive. Research shows proximity to active schools and recreation fields supports property values. Neary’s decommissioning still preserves value due to ongoing recreational use of the site. (Appraisal Institute, NBER studies)</t>
  </si>
  <si>
    <t>≈$1–3M (baseline; minor renovations only). No major escalation factor given limited scope.</t>
  </si>
  <si>
    <t>B2: Finn serves Pre-K to 2, 
Woodward serves 3–4, 
Trottier serves 5–8
[with renovation]</t>
  </si>
  <si>
    <t>Finn +9,000 net (→ 13,500 GSF) and Trottier +7,200 net (→ 10,800 GSF) costed at $1,158.12/sf produce ≈ $28,142,316.00 total in 2024 dollars, before escalation.
Citations: 4.07; 4.08; 9.05 p.666 (unit costs adjusted +21.1% soft).
Renovation categories applied in B2: Finn = Light (15–25%) of existing 76,000 SF; Trottier = Light (15–25%) of existing 130,000 SF — to rework corridors, tie-ins, and room conversions alongside the documented additions from 4.07.
Renovation overlay for B2: apply Light (15–25%) reconfiguration to existing Finn (76,000 SF) and Trottier (130,000 SF) to align corridors/tie-ins with the additions; costs included in combined totals.
Additions &lt;20,000 SF follow base energy code for new space only; §26G requires sprinklers throughout (already present at Finn/Trottier). (4.12)
Article 97 considerations need to be addressed as part of any potential expansion of Finn school into Mooney field.</t>
  </si>
  <si>
    <t>Addition
Finn ≈ 9,000 NSF + Trottier ≈ 7,200 NSF = 16,200 NSF → ×1.5 grossing factor = 24,300 GSF
Costed at $1,158.12/GSF (incl. soft costs), +4%/yr escalation
2024 baseline (addition only): $28,142,316
Sources: 4.07 (Finn ~9,000 sf net); 4.08 (Trottier ~7,200 sf net); 9.05 p.666 ($/sf, adjusted +21.1% soft).
Renovations (Existing Buildings: Light Renovation 15–25%)
Finn (76,000 SF @ $635.78/SF):
• 15% = $7,247,892 • 25% = $12,079,820
Trottier (130,000 SF @ $635.78/SF):
• 15% = $12,397,710 • 25% = $20,662,850
2024 baseline (renovations subtotal): $19,645,602 – $32,742,670
(Apply +4%/yr escalation to the renovation subtotal as well.)
3. Combined Total (Addition + Light Renovations)
2024 baseline: $47,787,918 – $60,884,986
2025 (+4%): $49,699,435 – $63,320,385
2026 (+8%): $51,610,951 – $65,755,785
2027 (+12%): $53,522,468 – $68,191,184</t>
  </si>
  <si>
    <t>Finn adds ~9,000 net sf (art 1,150; world language 950; SP/Lang 500; psych/behavior ~1,000; PT/Adaptive PE 950; ELD 500; reading ~1,450; conference 700; teacher workspace 300; cafeteria 1,500) per 4.07. Trottier adds ~7,200 net sf for music (2,750), art (1,150), teacher workspace (600), small-group dining (850), conference (350), etc., per 4.08. Both are grossed by 1.5 and costed at $948.50/sf from 9.05 p.666. No extra allowances.
Note: Massachusetts Stretch Energy Code / Specialized Code may apply; higher envelope/MEP performance could increase costs beyond baseline $/SF.</t>
  </si>
  <si>
    <t>Staff sharing across schools increases travel stipends and may be inefficient considering travel time, staff have reduced belonging (4.07, 4.08). Utilities scale with additions.</t>
  </si>
  <si>
    <t>Neary Administrative and Building support eliminated/decreased.</t>
  </si>
  <si>
    <t>≈$47,787,918 – $60,884,986 pre-escalation; assume local share unless MSBA add/reno pathway applies.
Sources: 4.07; 4.08; 9.05 p.666 (unit costs adjusted +21.1% soft).</t>
  </si>
  <si>
    <t>Phased delivery focused at Finn and Trottier (~24 months combined); escalate to midpoint per calc sheet. Sources: 4.07; 4.08; 9.05 p.666.</t>
  </si>
  <si>
    <t>New additions to current code/ADA; allowances for minor code/ADA in affected areas; site circulation addressed per implications. Sources: 4.07; 4.08.
Plumbing capacity needed to meeting restroom requirements needs further study (4.2)
Doc 4.13 &amp; 4.14 – Additions vs. Separate Structures:
• If the addition is a SEPARATE structure (not wall‑connected), only the new building must fully comply; the existing building is not automatically triggered.
• If the addition shares a wall, energy/fire/code requirements may extend to the entire combined building.
• Stretch Code (225 CMR 23, Doc 4.13): additions &lt;20k sf meet prescriptive standards for the new area; Specialized Opt‑In does not apply in Southborough.
• Sprinklers (§26G): any addition to &gt;7,500 sf requires sprinklers throughout – for Finn/Trottier (already sprinklered), systems would be extended.
• IEBC Report (780 CMR Ch.34, Doc 4.14): Required due to building volume &gt;35,000 cf. RDP/consultant must file Investigation &amp; Evaluation Report covering structural, egress, fire, energy, hazardous materials, accessibility, ventilation.
• Compliance Alternatives: Chapter 34 allows alternatives if strict compliance is impractical, subject to Building Official &amp; Fire Chief approval.</t>
  </si>
  <si>
    <r>
      <t>Implications:</t>
    </r>
    <r>
      <rPr>
        <sz val="11"/>
        <color rgb="FF000000"/>
        <rFont val="Calibri"/>
        <scheme val="minor"/>
      </rPr>
      <t xml:space="preserve"> Stronger alignment than B1, with new space created through additions/renovations. Still maintains multiple transitions and requires significant investment. Specialized programming space may be limited.
</t>
    </r>
    <r>
      <rPr>
        <b/>
        <sz val="11"/>
        <color rgb="FF000000"/>
        <rFont val="Calibri"/>
        <scheme val="minor"/>
      </rPr>
      <t>Goal Alignment:</t>
    </r>
    <r>
      <rPr>
        <sz val="11"/>
        <color rgb="FF000000"/>
        <rFont val="Calibri"/>
        <scheme val="minor"/>
      </rPr>
      <t xml:space="preserve"> Supported. Meets Goals. (4.07, 4.08, 4.09, 4.18, 4.19)</t>
    </r>
  </si>
  <si>
    <r>
      <t xml:space="preserve">Parking/drop-off changes at both. Sources: 4.07; 4.08.
Further assess air quality standards across all Southboro schools
Study needs to be conducted to review Finn/Trottier drop off and dismissal procedures
</t>
    </r>
    <r>
      <rPr>
        <b/>
        <sz val="11"/>
        <color rgb="FF000000"/>
        <rFont val="Calibri"/>
      </rPr>
      <t xml:space="preserve">Article 97 covers Mooney field conversion from recreation use.
</t>
    </r>
    <r>
      <rPr>
        <sz val="11"/>
        <color rgb="FF000000"/>
        <rFont val="Calibri"/>
      </rPr>
      <t>Reference 13.04: Only portions of the property historically used for sports and recreation are subject to Article 97 protection; other deeded uses (public assembly, defense) are not. Any conversion of Article 97 land requires demonstrating no feasible alternative, securing equivalent replacement land to ensure “no net loss,” and obtaining EEA approval. While special legislation offers a potential path, it will likely still require replacement land or other compensatory benefits.
New additions to current code/ADA; allowances for minor code/ADA in affected areas; site circulation addressed per implications. Sources: 4.07; 4.08.
Plumbing capacity needed to meeting restroom requirements needs further study (4.2)
Doc 4.13 &amp; 4.14 – Additions vs. Separate Structures:
• If the addition is a SEPARATE structure (not wall‑connected), only the new building must fully comply; the existing building is not automatically triggered.
• If the addition shares a wall, energy/fire/code requirements may extend to the entire combined building.
• Stretch Code (225 CMR 23, Doc 4.13): additions &lt;20k sf meet prescriptive standards for the new area; Specialized Opt‑In does not apply in Southborough.
• Sprinklers (§26G): any addition to &gt;7,500 sf requires sprinklers throughout – for Finn/Trottier (already sprinklered), systems would be extended.
• IEBC Report (780 CMR Ch.34, Doc 4.14): Required due to building volume &gt;35,000 cf. RDP/consultant must file Investigation &amp; Evaluation Report covering structural, egress, fire, energy, hazardous materials, accessibility, ventilation.
• Compliance Alternatives: Chapter 34 allows alternatives if strict compliance is impractical, subject to Building Official &amp; Fire Chief approval. (4.16)</t>
    </r>
  </si>
  <si>
    <t>National and regional real estate studies (e.g., Appraisal Institute; National Bureau of Economic Research; Journal of Real Estate Finance and Economics) generally show a positive correlation between residential property values and proximity to schools, particularly when safe walking access is available. Offsetting factors include increased traffic congestion during morning commute hours and special events. Research also indicates that properties near recreational parks—often co-located with schools—tend to experience stronger value premiums, appealing to a broader pool of buyers beyond those with school-aged children. In Southborough’s case, the presence of adjacent recreation fields may help stabilize values even if a school were to be decommissioned, as the recreational amenity continues to provide a community benefit despite reduced school-related activity.
Sources: Appraisal Institute (Residential Property Proximity Studies), NBER Working Paper 23684 (Kane &amp; Staiger, 2017), Journal of Real Estate Finance &amp; Economics (Brasington &amp; Haurin, 2006).</t>
  </si>
  <si>
    <t>Pros: leverages existing buildings; scoped to documented program needs. Cons: increases capital vs. ‘reconfig-only’; cafeteria/traffic constraints to address. Sources: 4.07; 4.08.</t>
  </si>
  <si>
    <t>≈Combined Total (Addition + Light Renovations)
2024 baseline: $47,787,918 – $60,884,986
2025 (+4%): $49,699,435 – $63,320,385
2026 (+8%): $51,610,951 – $65,755,785
2027 (+12%): $53,522,468 – $68,191,184
Notes: All unit costs per 9.05 p.666 (adjusted +21.1% soft); existing building SF per 6.03 (Mar 2024).</t>
  </si>
  <si>
    <t>C1: Minimal renovation of Neary (only items identified by school committee as required immediately)</t>
  </si>
  <si>
    <t>Targeted renovation at Neary focuses only on the most essential items (roof replacement and targeted asbestos abatement). A capital cost study is currently underway. If funding is pursued at the spring 2026 annual town meeting, improvements are anticipated for fall 2026.
Per 780 CMR Ch. 34 (Existing Building Code), roof and window replacement are excluded from the 30% improvement value threshold that would otherwise trigger a full building code upgrade [4.14].
Deferred maintenance items (roof, windows, ADA, kitchen) are considered “alterations” under the code. These trigger prescriptive standards only for the replaced systems but do not require full Stretch Energy Code compliance for the entire building (4.12).</t>
  </si>
  <si>
    <t>≈$3M-4.5M</t>
  </si>
  <si>
    <t>Roof replacement and targeted asbestos abatement. Feasibility studies are underway to have a more specific estimated cost and lifespan.</t>
  </si>
  <si>
    <t>No MSBA reimbursement expected due to advanced timeline</t>
  </si>
  <si>
    <t>Fall 2026</t>
  </si>
  <si>
    <t>Roof life expectancy 40-50 years
School use of building TBD</t>
  </si>
  <si>
    <t>Doc 4.13 &amp; 4.14 – Renovations &amp; IEBC:
• Renovations do not automatically trigger full Stretch compliance; only altered components must meet prescriptive standards (225 CMR 23).
• Southborough is a Stretch Code community only; Specialized Opt‑In does not apply.
• IEBC Report (780 CMR Ch.34, Doc 4.14): Required for work in buildings &gt;35,000 cf. Investigation &amp; Evaluation (I&amp;E) Report must document impacts to structure, egress, fire protection, energy, accessibility, ventilation, hazardous materials.
• Compliance Alternatives: If strict compliance is impractical, alternatives can be approved by the Building Official (with Fire input for sprinklers).
• Sprinklers (§26G): triggered if deemed 'substantial renovation' or in combination with additions.
[6.03 p. 83; 310 CMR 19.143(3)] — Neary site abuts a capped landfill subject to MassDEP post-closure requirements. Groundwater monitoring wells remain active under indefinite (perpetual) oversight unless MassDEP formally terminates post-closure care.</t>
  </si>
  <si>
    <r>
      <t xml:space="preserve">Implications: </t>
    </r>
    <r>
      <rPr>
        <sz val="11"/>
        <color rgb="FF000000"/>
        <rFont val="Calibri"/>
        <scheme val="minor"/>
      </rPr>
      <t xml:space="preserve">Keeps the current structure in service with the least capital disruption and fastest path to basic building reliability. Core academics and specials can be maintained, and day-to-day operations continue without the logistics of major construction or campus reconfiguration. This pathway preserves continuity for students and staff in the short term. This is viewed as a stopgap while the the town assesses the viability of configurations. 
</t>
    </r>
    <r>
      <rPr>
        <b/>
        <sz val="11"/>
        <color rgb="FF000000"/>
        <rFont val="Calibri"/>
        <scheme val="minor"/>
      </rPr>
      <t xml:space="preserve">Goal Alignment: </t>
    </r>
    <r>
      <rPr>
        <sz val="11"/>
        <color rgb="FF000000"/>
        <rFont val="Calibri"/>
        <scheme val="minor"/>
      </rPr>
      <t>Supported with signitifcant trade offs that need to be monitored and mitigaged. (4.07, 4.08, 4.09, 4.18, 4.19)</t>
    </r>
  </si>
  <si>
    <t xml:space="preserve">One extremely important part of an aging building would be made solid allowing for re-use or renovation. If the building would be renovated or repurposed, the roof upgrade would not need to be redone. </t>
  </si>
  <si>
    <t>No change</t>
  </si>
  <si>
    <t>Pro: The worst part of the Neary building would be fixed.
Con: Other parts of the building would still require investment and the future of the building is uncertain.</t>
  </si>
  <si>
    <t>C2: Minimal renovation of Neary (assumed “deferred maintenance” only) 
*Different levels of investment and investment timelines trigger various code/compliance milestones. Investment and timing levels would need to be well understood to maximize the total financial impact of this option</t>
  </si>
  <si>
    <t>Minimal renovation package totals ≈$6.75M, comprising Neary Roof Replacement, ADA Compliance, Deferred Maintenance, and phased renovations, with detailed line items (windows, wood cabinetry, pavement/sidewalks, stucco repair, playground, exterior painting) documented in 11.08 pp.9–10. No MSBA reimbursement; fully local. PDP 9.05 p.666 classifies this scope as 'Base Repair/Deferred Maintenace.' Lifespan not explicitly stated; based on scope, a 10–15 year planning horizon is a defensible inference. (5.01 pg 15 – ADA/code compliance baseline)
Deferred maintenance = 'alterations' (roof, windows, ADA, kitchen). Prescriptive standards apply to replaced systems; not a full Stretch Code trigger. (4.12) Sprinkler installation is likely code-triggered under MEBC §804.2.2 and MGL Ch.148 §26G if &gt;50% renovation or major alteration (5.02 pp. 2–7)</t>
  </si>
  <si>
    <t>~$6,750,000 (Neary Roof Replacement; ADA Compliance of Neary; Deferred Maintenance Package; Neary Renovations Phases 2 &amp; 3) (11.08 pp.9–10) (5.01 pg 7)
Optional Sprinkler Upgrade (not in Advisory baseline): ≈$500K baseline (9.05 pp.679–687, Option B.1 @ $8/sf for Neary’s 62,736 SF). Escalates to ≈$520K in 2025, ≈$540K in 2026, ≈$565K in 2027. Note: deferred maintenance scope does not typically trigger sprinklers (§26G). However, if the district elected to add a system or if scope expanded into substantial renovation, sprinklers could be required.</t>
  </si>
  <si>
    <t xml:space="preserve">Roof replacement; ADA compliance upgrades; deferred maintenance scope (mechanical/plumbing/finishes); windows &amp; wood cabinetry; pavement &amp; sidewalks; playground equipment; stucco repair &amp; exterior painting (11.08 pp.9–10); scope is consistent with 'Base Repair/Code Update' option (9.05 p.666). (5.01 pg 7)
ADA improvements (5.01 FCA, Apr 2021 — Table 1): $178,089 in 2021 → $200,326 (2024 baseline), $208,339 (2025), $216,352 (2026), $224,365 (2027) using +4%/yr escalation.
Roof Replacement (5.01 FCA, Apr 2021 — pg 7 Table 3.3.1): $1,406,021 in 2021 → $1,585,000 (2024 baseline), $1,648,000 (2025), $1,711,000 (2026), $1,775,000 (2027) using +4%/yr escalation.
Window Replacement (5.01 FCA, Apr 2021 — pg 7 Table 3.3.2): $1,089,000 in 2021 → $1,226,000 (2024 baseline), $1,275,000 (2025), $1,325,000 (2026), $1,374,000 (2027) using +4%/yr escalation.
Compliance-triggering: Certain deferred maintenance items (roof replacement, windows, ADA, kitchen equipment) must be upgraded to current prescriptive code standards at the time of replacement. These are triggered by the act of replacing a system, even if the overall building is not undergoing a full renovation.
Additional projects costs not included, only defined cost items </t>
  </si>
  <si>
    <t>No MSBA reimbursement in No-Vote scenario; full local burden (11.08 p.6, pp.7–8).</t>
  </si>
  <si>
    <t>No building demolition; abatement/allowances as needed (11.08 p.10; 9.05 p.666 hazmat allowance).</t>
  </si>
  <si>
    <t>No material operational savings; ongoing repairs and rising O&amp;M expected (11.08 p.8, p.11).</t>
  </si>
  <si>
    <t>Short-term capital avoids new-build debt; future larger project still likely (11.08 pp.12–15).</t>
  </si>
  <si>
    <t>~$6,750,000 local share (11.08 pp.9–10).</t>
  </si>
  <si>
    <t>Debt service for listed items spread FY2027–FY203, multi-year implementation (11.08 p.9).</t>
  </si>
  <si>
    <t>Documented scope is 'Base Repair/Code Update' (9.05 p.666). No explicit lifespan stated in 11.08; given roof/windows/ADA/deferred maintenance are included (11.08 pp.9–10), a planning range of 10–15 years is reasonable (inference) assuming systems are executed as listed and maintained; educational adequacy remains unaddressed. (5.01 pg 15 – ADA/code compliance baseline)</t>
  </si>
  <si>
    <t>ADA compliance package included (11.08 p.9); hazardous materials allowance noted in PDP estimate (9.05 p.666). Fire suppression not added under minimal renovation; legacy egress/fire protection issues largely persist unless separately funded (9.05 p.55 context).
No fire suppression system   (5.02, pg2, pg10)  (5.01 pg 15 – ADA/code compliance baseline)
Doc 4.13 &amp; 4.14 – Renovations &amp; IEBC:
• Renovations do not automatically trigger full Stretch compliance; only altered components must meet prescriptive standards (225 CMR 23).
• Southborough is a Stretch Code community only; Specialized Opt‑In does not apply.
• IEBC Report (780 CMR Ch.34, Doc 4.14): Required for work in buildings &gt;35,000 cf. Investigation &amp; Evaluation (I&amp;E) Report must document impacts to structure, egress, fire protection, energy, accessibility, ventilation, hazardous materials.
• Compliance Alternatives: If strict compliance is impractical, alternatives can be approved by the Building Official (with Fire input for sprinklers).
• Sprinklers (§26G): triggered if deemed 'substantial renovation' or in combination with additions.
[6.03 p. 83; 310 CMR 19.143(3)] — Neary site abuts a capped landfill subject to MassDEP post-closure requirements. Groundwater monitoring wells remain active under indefinite (perpetual) oversight unless MassDEP formally terminates post-closure care.</t>
  </si>
  <si>
    <r>
      <t xml:space="preserve">Implications: </t>
    </r>
    <r>
      <rPr>
        <sz val="11"/>
        <color rgb="FF000000"/>
        <rFont val="Calibri"/>
        <scheme val="minor"/>
      </rPr>
      <t xml:space="preserve">Keeps the current structure in service with the least capital disruption and fastest path to basic building reliability. Core academics and specials can be maintained, and day-to-day operations continue without the logistics of major construction or campus reconfiguration. This pathway preserves continuity for students and staff in the short term. Accessibility and modernization are addressed only where repairs are necessary, not comprehensively. 
</t>
    </r>
    <r>
      <rPr>
        <b/>
        <sz val="11"/>
        <color rgb="FF000000"/>
        <rFont val="Calibri"/>
        <scheme val="minor"/>
      </rPr>
      <t xml:space="preserve">Goal Alignment: </t>
    </r>
    <r>
      <rPr>
        <sz val="11"/>
        <color rgb="FF000000"/>
        <rFont val="Calibri"/>
        <scheme val="minor"/>
      </rPr>
      <t>Supported with signitifcant trade offs that need to be monitored and mitigaged.  (4.07, 4.08, 4.09, 4.18, 4.19)</t>
    </r>
  </si>
  <si>
    <t>None noted; status quo at Woodward/Finn; future larger capital project still required (11.08 pp.12–15).</t>
  </si>
  <si>
    <t>No Change</t>
  </si>
  <si>
    <t xml:space="preserve">Pro: lower immediate capital than new build; avoids tax spike. Cons: sunk cost; does not solve 20+ year needs; escalates future replacement risk (11.08 pp.12–15; 9.05 p.666).
Renovations would likely be staggered across several fiscal years. </t>
  </si>
  <si>
    <t>~$6,750,000 (sum of line items across ADA, roof, deferred maintenance, phases 2–3) (11.08 pp.9–10). (5.01 pg 15 – ADA/code compliance baseline)</t>
  </si>
  <si>
    <t>D: Finn expanded or renovated to serve five grades (Pre-K to 3)</t>
  </si>
  <si>
    <r>
      <t xml:space="preserve">Scope for Option D (Finn PK–3; Woodward minor; Trottier none):
Finn PK–3 detailed program breakdown (NSF and counts):
• Art: 2 × ~1150 NSF ≈ ~2300 NSF
• Speech/Language: 2 × ~500 NSF ≈ ~1000 NSF
• Psych/Behavior: 2 × ~1000 NSF ≈ ~2000 NSF
• PT/Adaptive PE: 2 × ~950 NSF ≈ ~1900 NSF
• World Language: 2 × ~1188 NSF ≈ ~2376 NSF
• ELD: 2 × ~625 NSF ≈ ~1250 NSF
• Reading rooms: 2 × ~1812 NSF ≈ ~3624 NSF
• Conference: 2 × ~875 NSF ≈ ~1750 NSF
• Teacher workspace: 2 × ~375 NSF ≈ ~750 NSF
• Cafeteria capacity add: 2 × ~1875 NSF ≈ ~3750 NSF
• General Classrooms (per 9.09): 8 × 900 NSF = 7200 NSF
</t>
    </r>
    <r>
      <rPr>
        <i/>
        <sz val="11"/>
        <color rgb="FF000000"/>
        <rFont val="Calibri"/>
      </rPr>
      <t xml:space="preserve">[It is expected that not every one of these classrooms needs to double to accomodate adding third grade to Finn, but under a worst case scenario, every room was doubled]
</t>
    </r>
    <r>
      <rPr>
        <sz val="11"/>
        <color rgb="FF000000"/>
        <rFont val="Calibri"/>
      </rPr>
      <t xml:space="preserve">
Totals: Support = ≈18,000 NSF; Classrooms = 7,200 NSF
→ Finn Total = ≈25,200 NSF → 1.5 grossing factor ≈37,800 GSF [4.07]
Woodward: $1–3M allowance to reconfigure from Grades 2–3 to Grades 4–5 (room swaps, fixtures, ADA/code adjustments only) [4.06].
Trottier: no scope/cost.
Contingency Note:
“If additional program rooms are required beyond the 2 included for each type, add:
N × 900 NSF × 1.5 (grossing) × $1,158.12/GSF ≈ $1.56M per room (2024 baseline, incl. +21.1% soft), escalated +4%/yr.”
Existing Finn footprint: include Light Renovation (15–25%) of ~76,000 SF to rework corridors, tie-ins, and classroom conversions (costed at renovation rate) [4.12].</t>
    </r>
  </si>
  <si>
    <t>Addition (Classrooms + PK–3 Support)
8 general education classrooms @ 900 NSF each = 7,200 NSF
Support/program spaces (4.07 scaled for PK–3) doubled to ≈ 18,000 NSF
Total Addition = 25,200 NSF → [1.5 grossing factor] 37,800 GSF
Costed at $1,158.12/GSF (9.05 p.666 +21.1% soft), +4%/yr escalation
2024 baseline: $43,797,936
2025: $45,549,853
2026: $47,301,770
2027: $49,053,687
Light Renovation of Finn (15–25% of 76,000 SF)
= 11,400–19,000 SF × $635.78/GSF (incl. +21.1% soft)
2024 baseline: $7,249,892 – $12,079,820 (+4%/yr escalation)
Combined Total (Addition + Light Reno)
2024 baseline: $51,047,828 – $55,877,756
2025: $53,004,727 – $57,954,766
2026: $54,961,626 – $60,031,776
2027: $56,918,525 – $62,108,786
Optional Reference — If Renovation Scope is Heavier
Medium (30–50% of 76,000 SF): ≈ $14.5M – $24.2M (2024 baseline)
Heavy (~75% of 76,000 SF): ≈ $36.4M (2024 baseline)</t>
  </si>
  <si>
    <t>Addition at Finn: 8 general education classrooms (7,200 NSF) plus scaled PK–3 support/program spaces (≈18,000 NSF, 4.07 space needs doubled for third grade). Total ≈25,200 NSF → ≈37,800 GSF, costed at $1,158.12/GSF (incl. +21.1% soft). 2024 baseline ≈$43.8M, escalating to ≈$49.0M by 2027 [9.05 p.666; 4.07].
Light Renovation at Finn: 15–25% of existing 76,000 SF (≈11,400–19,000 SF) for tie-ins, corridors, and limited reconfiguration. 2024 baseline ≈$7.2M–$12.1M, escalating with construction inflation [4.12; 4.07].
Woodward: Minimal targeted reconfiguration only (room swaps, furniture/fixtures, limited ADA/code touch-ups). Budgeted allowance $1–3M (2024 baseline) [4.06].
Combined Capital Costs: ≈$51.0M–$55.9M (2024 baseline), escalating to ≈$56.9M–$62.1M by 2027.
Note: Massachusetts Stretch Energy Code / Specialized Code may apply at time of bidding. Higher envelope/MEP performance requirements could increase costs beyond baseline $/SF; carry premium in escalation/scope contingency.</t>
  </si>
  <si>
    <t>Staff sharing across schools can add travel stipends and reduce belonging/efficiency; cafeteria scheduling pressures with more grades at Finn [Need factual explanation of pressure]; additional parking/drop-off capacity needed. Utilities rise with added area (4.07; 4.06).</t>
  </si>
  <si>
    <t xml:space="preserve">No expected net savings; partial staffing efficiencies may be realized in library/media coverage (4.07; 4.06).  </t>
  </si>
  <si>
    <t>≈$34M–$40M local share after MSBA add/reno reimbursement, based on ≈$51.0M–$55.9M total baseline (2024) escalating to ≈$56.9M–$62.1M by 2027. Range reflects reimbursement assumptions for eligible addition/reno scope; escalation and contingency carried. Sources: 4.07; 4.06; 9.05 p.666; 4.12.</t>
  </si>
  <si>
    <t>Phased multi-year delivery (~30 months) allowing occupied renovations where feasible; escalation to midpoint should be applied per parametric model assumptions. (9.05 p.666 references for cost basis; 4.05 outlines process steps).</t>
  </si>
  <si>
    <t>Additions built to current code; renovated areas include ADA compliance, egress improvements, fire/life-safety upgrades, and hazardous materials abatement allowances (9.05 p.666; 4.07 notes on bathrooms/fixtures).
Doc 4.13 &amp; 4.14 – Additions vs. Separate Structures:
• If the addition is a SEPARATE structure (not wall‑connected), only the new building must fully comply; the existing building is not automatically triggered.
• If the addition shares a wall, energy/fire/code requirements may extend to the entire combined building.
• Stretch Code (225 CMR 23, Doc 4.13): additions &lt;20k sf meet prescriptive standards for the new area; Specialized Opt‑In does not apply in Southborough.
• Sprinklers (§26G): any addition to &gt;7,500 sf requires sprinklers throughout – for Finn/Trottier (already sprinklered), systems would be extended.
• IEBC Report (780 CMR Ch.34, Doc 4.14): Required due to building volume &gt;35,000 cf. RDP/consultant must file Investigation &amp; Evaluation Report covering structural, egress, fire, energy, hazardous materials, accessibility, ventilation.
• Compliance Alternatives: Chapter 34 allows alternatives if strict compliance is impractical, subject to Building Official &amp; Fire Chief approval.</t>
  </si>
  <si>
    <r>
      <t>Implications:</t>
    </r>
    <r>
      <rPr>
        <sz val="11"/>
        <color rgb="FF000000"/>
        <rFont val="Calibri"/>
        <scheme val="minor"/>
      </rPr>
      <t xml:space="preserve"> Expanding Finn to serve PreK–3 and repurposing Woodward as 4–5 creates clearer grade spans and modernized facilities. Supports core academics and specials well. However, transitions remain and construction requirements are significant.
</t>
    </r>
    <r>
      <rPr>
        <b/>
        <sz val="11"/>
        <color rgb="FF000000"/>
        <rFont val="Calibri"/>
        <scheme val="minor"/>
      </rPr>
      <t>Goal Alignment:</t>
    </r>
    <r>
      <rPr>
        <sz val="11"/>
        <color rgb="FF000000"/>
        <rFont val="Calibri"/>
        <scheme val="minor"/>
      </rPr>
      <t xml:space="preserve"> Supported. Meets goals. (4.07, 4.08, 4.09, 4.18, 4.19)</t>
    </r>
  </si>
  <si>
    <r>
      <t xml:space="preserve">Maintains three-building model (Finn PK–3, Woodward 4–5, Trottier 6–8); no Neary reuse; site circulation and parking investments shift to Finn/Woodward (4.07; 4.06).
</t>
    </r>
    <r>
      <rPr>
        <b/>
        <sz val="11"/>
        <color rgb="FF000000"/>
        <rFont val="Calibri"/>
      </rPr>
      <t xml:space="preserve">Article 97 covers Mooney field conversion from recreation use.
</t>
    </r>
    <r>
      <rPr>
        <sz val="11"/>
        <color rgb="FF000000"/>
        <rFont val="Calibri"/>
        <family val="2"/>
      </rPr>
      <t>Reference 13.04: Only portions of the property historically used for sports and recreation are subject to Article 97 protection; other deeded uses (public assembly, defense) are not. Any conversion of Article 97 land requires demonstrating no feasible alternative, securing equivalent replacement land to ensure “no net loss,” and obtaining EEA approval. While special legislation offers a potential path, it will likely still require replacement land or other compensatory benefits.</t>
    </r>
  </si>
  <si>
    <t>Neutral to modestly positive due to investment in youngest grades’ facility (inference).</t>
  </si>
  <si>
    <t>Pros: Reduces transitions; concentrates investment where youngest learners benefit; modernizes key systems via renovations. Cons: Potential landlock issues at Finn (4.07; 4.06).</t>
  </si>
  <si>
    <t>E: Full ADA/current code-compliant renovation of Neary</t>
  </si>
  <si>
    <t>Option E represents a full ADA/code-compliant renovation of Neary (~$43–46M). Scope includes roof/windows replacement, full accessibility, mechanical/electrical/plumbing overhaul, hazardous materials abatement, and fire/life-safety upgrades as outlined in 9.05 p.667. Extends building life 20–30 years but does not resolve programmatic/educational limitations; MSBA reimbursement unlikely. (5.01 pg 15 – ADA/code compliance baseline)</t>
  </si>
  <si>
    <t>$42,977,804 (DBB) / $45,556,472 (CMR) (9.05 p.667)
2024 PDP Baseline: DBB: $42,977,804 | CMR: $45,556,472
2025 Escalated (+4%): DBB: $44,696,916 | CMR: $47,378,731
2026 Escalated (+8%): DBB: $46,484,793 | CMR: $49,273,880
2027 Escalated (+12%): DBB: $48,344,185 | CMR: $51,244,835
(Source: 9.05 p.667 Main Construction Cost Summary)</t>
  </si>
  <si>
    <t>Full ADA/code-compliant renovation of Neary: roof replacement, windows, accessibility upgrades, mechanical/electrical/plumbing overhaul, hazmat abatement, general conditions, phasing, bonds, insurances (9.05 p.667). (5.01 pg 15 – ADA/code compliance baseline)</t>
  </si>
  <si>
    <t>Only potentially eligible for MSBA reimbursement if projected lifespan of building fits within MSBA qualifications; full local burden (9.05 p.667).</t>
  </si>
  <si>
    <t>No full demolition; limited abatement and hazmat removal allowances included (9.05 p.667).</t>
  </si>
  <si>
    <t>Does not significantly change operations; utilities improved with new systems, but staffing/busing unchanged (inference, 9.05 p.667).</t>
  </si>
  <si>
    <t>Marginal operating efficiency gains from new systems (9.05 p.667).</t>
  </si>
  <si>
    <t>$43M–$46M, all town-funded (9.05 p.667).</t>
  </si>
  <si>
    <t>Approx. 24 months construction, phased to maintain partial occupancy (9.05 p.667).</t>
  </si>
  <si>
    <t>30–40 years; renovated/incidental rework extends utility (inference; 9.05 p.666).</t>
  </si>
  <si>
    <t>Includes fire protection upgrades, egress/code compliance, and hazardous materials removal allowances (9.05 p.667). (5.01 pg 42 – Fire protection deficiencies baseline)
Doc 4.13 &amp; 4.14 – Additions vs. Separate Structures:
• If the addition is a SEPARATE structure (not wall‑connected), only the new building must fully comply; the existing building is not automatically triggered.
• If the addition shares a wall, energy/fire/code requirements may extend to the entire combined building.
• Stretch Code (225 CMR 23, Doc 4.13): additions &lt;20k sf meet prescriptive standards for the new area; Specialized Opt‑In does not apply in Southborough.
• Sprinklers (§26G): any addition to &gt;7,500 sf requires sprinklers throughout – for Finn/Trottier (already sprinklered), systems would be extended.
• IEBC Report (780 CMR Ch.34, Doc 4.14): Required due to building volume &gt;35,000 cf. RDP/consultant must file Investigation &amp; Evaluation Report covering structural, egress, fire, energy, hazardous materials, accessibility, ventilation.
• Compliance Alternatives: Chapter 34 allows alternatives if strict compliance is impractical, subject to Building Official &amp; Fire Chief approval.
[6.03 p. 83; 310 CMR 19.143(3)] — Neary site abuts a capped landfill subject to MassDEP post-closure requirements. Groundwater monitoring wells remain active under indefinite (perpetual) oversight unless MassDEP formally terminates post-closure care.</t>
  </si>
  <si>
    <r>
      <rPr>
        <b/>
        <sz val="11"/>
        <color rgb="FF000000"/>
        <rFont val="Calibri"/>
        <scheme val="minor"/>
      </rPr>
      <t xml:space="preserve">Implications: </t>
    </r>
    <r>
      <rPr>
        <sz val="11"/>
        <color rgb="FF000000"/>
        <rFont val="Calibri"/>
        <scheme val="minor"/>
      </rPr>
      <t xml:space="preserve">This option fully renovates Neary to meet modern ADA, safety, and code requirements, while also addressing deferred maintenance. The building would remain in service as an elementary school, but the cost would be substantial and the project may be disruptive while construction is underway.
</t>
    </r>
    <r>
      <rPr>
        <b/>
        <sz val="11"/>
        <color rgb="FF000000"/>
        <rFont val="Calibri"/>
        <scheme val="minor"/>
      </rPr>
      <t xml:space="preserve">Goal Alignment: </t>
    </r>
    <r>
      <rPr>
        <sz val="11"/>
        <color rgb="FF000000"/>
        <rFont val="Calibri"/>
        <scheme val="minor"/>
      </rPr>
      <t>Supported. Meets Goals.  (4.07, 4.08, 4.09, 4.18, 4.19)</t>
    </r>
  </si>
  <si>
    <t>None; maintains status quo of other schools (9.05 p.667).</t>
  </si>
  <si>
    <t>Limited positive impact; ADA/code compliance improves safety but facility remains programmatically outdated (inference, 9.05 p.667). (5.01 pg 15 – ADA/code compliance baseline)</t>
  </si>
  <si>
    <t>Pro: Extends Neary life by 20–30 years, improves compliance/safety. Con: High cost likely with no MSBA support; does not meet educational goals and vision (9.05 p.667).</t>
  </si>
  <si>
    <t>$43M–$46M, full local share (9.05 p.667).</t>
  </si>
  <si>
    <t>F: New four-grade school</t>
  </si>
  <si>
    <t>Build a new 4-grade school at Neary site (99,564 GSF; 560 students) with modern program, safer circulation, and consolidated operations; highest MSBA support among options; net town share ~$68.2M before secondary investments; schedule targets mid-2027 midpoint (9.09 pg22, 11.06 pg5)</t>
  </si>
  <si>
    <t>$108,517,025 (11.06 pg5)</t>
  </si>
  <si>
    <t>New build at existing Neary footprint; includes demo; geothermal HVAC; high-performance envelope (9.09 pg22, 9.09 pg41)
Some project cost incurred in FY26 (2025), but full project scope would incur beginning FY27 (2026)</t>
  </si>
  <si>
    <t>Anticipated MSBA grant: $35,279,062; anticipated geothermal rebates (IRA + MassSave): $5,035,697 (11.06 pg5, pg7)
*MSBA grant is no longer valid, costs above represent the project details</t>
  </si>
  <si>
    <t>Included in est. cost (9.09 pg22)</t>
  </si>
  <si>
    <t>Recurring operational savings — staffing efficiencies ~$1.2M/yr claimed for consolidation (11.06 pg 8).
[To be confirmed:
• World Language (K–5): 3-school model needs ~3 FTE; consolidation assumes ~2 FTE → potential ~1.0 FTE avoided. Basis: period counts &amp; duty schedules.
• Librarian: Avoid Finn librarian backfill in consolidation scenario → ~1.0 FTE avoided.
• English Language Development (ELD): assumption of ~1.0 FTE reduction due to reduced travel between buildings — to be vetted.
• Specialist: ~1.0 FTE listed; flagged for review.
• IT position: currently unfilled ~1.0 FTE; flagged for review against actual needs.
• Admin/Custodial at Finn: ~2 admin + ~2 custodial reductions listed; note Finn remains a town building and certain costs may shift to town operations rather than disappear.
Notes: This line intentionally excludes capital/program space reductions (e.g., guidance offices) — those are not recurring OPEX savings.] Detailed vetting to follow.</t>
  </si>
  <si>
    <t>Net annual budget impact ~ $3.1M in early years when factoring debt service; +$3.0M Finn reopen; +$0.5M Woodward reconfig (11.06 pg8)</t>
  </si>
  <si>
    <t>$68,202,266 (after MSBA grant and anticipated geothermal rebates) (11.06 pg5)</t>
  </si>
  <si>
    <t>CM at Risk; design development ~1 year; construction ~2026–2028 (midpoint ~June 2027) (9.09 pg41, 11.06 pg4)</t>
  </si>
  <si>
    <t>40-50 years</t>
  </si>
  <si>
    <t>New build to current code; separated bus/parent traffic; secure main entry; after-hours security grilles; modern fire protection (9.09 pg35, pg36)
[6.03 p. 83; 310 CMR 19.143(3)] — Neary site abuts a capped landfill subject to MassDEP post-closure requirements. Groundwater monitoring wells remain active under indefinite (perpetual) oversight unless MassDEP formally terminates post-closure care.</t>
  </si>
  <si>
    <r>
      <t>Implications:</t>
    </r>
    <r>
      <rPr>
        <sz val="11"/>
        <color rgb="FF000000"/>
        <rFont val="Calibri"/>
        <scheme val="minor"/>
      </rPr>
      <t xml:space="preserve"> Creates modernized facilities and stronger program alignment. Reduces transitions, supports dedicated spaces, and improves collaboration. Requires major capital investment.
</t>
    </r>
    <r>
      <rPr>
        <b/>
        <sz val="11"/>
        <color rgb="FF000000"/>
        <rFont val="Calibri"/>
        <scheme val="minor"/>
      </rPr>
      <t xml:space="preserve">Goal Alignment: </t>
    </r>
    <r>
      <rPr>
        <sz val="11"/>
        <color rgb="FF000000"/>
        <rFont val="Calibri"/>
        <scheme val="minor"/>
      </rPr>
      <t>Supported. Meets goals.(4.07, 4.08, 4.09, 4.18, 4.19)</t>
    </r>
  </si>
  <si>
    <t>Reopen Finn as town building (~$3.0M); Woodward minor reconfig (~$0.5M); operational savings scale over time (11.06 pg8, 4.03)</t>
  </si>
  <si>
    <t>Not assessed in NBC documents
National and regional real estate studies (e.g., Appraisal Institute; National Bureau of Economic Research; Journal of Real Estate Finance and Economics) generally show a positive correlation between residential property values and proximity to schools, particularly when safe walking access is available. Offsetting factors include increased traffic congestion during morning commute hours and special events. Research also indicates that properties near recreational parks—often co-located with schools—tend to experience stronger value premiums, appealing to a broader pool of buyers beyond those with school-aged children. In Southborough’s case, the presence of adjacent recreation fields may help stabilize values even if a school were to be decommissioned, as the recreational amenity continues to provide a community benefit despite reduced school-related activity.
Sources: Appraisal Institute (Residential Property Proximity Studies), NBER Working Paper 23684 (Kane &amp; Staiger, 2017), Journal of Real Estate Finance &amp; Economics (Brasington &amp; Haurin, 2006).</t>
  </si>
  <si>
    <t>CMR/GMP to mitigate tariff/inflation risk; contingencies ~$12.3M; inflation carry ~$3.15M (11.06 pg6)</t>
  </si>
  <si>
    <t>$71,702,266 (Net town cost + Finn reopen + Woodward reconfig) (11.06 pg8)</t>
  </si>
  <si>
    <t>G: New Pre-K to 5 school at a suitable location (including possible use of the Finn site)</t>
  </si>
  <si>
    <t>How the square footage for a new Pre‑K through Grade 5 school was estimated:
1. Starting point – New Neary design (Grades 2–5): The Schematic Design submission (9.09) shows a new Neary Elementary sized at 99,564 Gross Square Feet (GSF). This design included four grade levels (2, 3, 4, and 5) plus core spaces such as cafeteria, gym, library/media, and special education rooms.
2. Expanding to cover Kindergarten through Grade 5 (six grades instead of four): The Neary design only included four grade levels (2–5). To cover six grade levels (K–5), we scale the design by 6 ÷ 4 = 1.5, or 50% larger. 99,564 GSF × 1.5 = approximately 149,000 GSF.
3. Adding Pre‑Kindergarten classrooms: Pre‑K classrooms are not in the Neary plan, so we add them. MSBA guidelines call for 1,100 Net Square Feet (NSF) per Pre‑K classroom. When circulation and bathrooms are included (grossing factor of 1.5), each Pre‑K room totals 1,650 GSF. Assuming four Pre‑K classrooms: 4 × 1,650 = about 6,600 GSF.
4. Total size range: With 4 Pre‑K rooms → about 156,000 GSF. With 8 Pre‑K rooms → about 163,000 GSF. So the range is 156,000–163,000 GSF.
5. Applying construction costs: Using the building cost benchmark from 9.05 ($948.50 per GSF) and escalating that by 4% per year for inflation, we get:
   • 2024 baseline: ≈$148M–$154M
   • 2025: ≈$154M–$160M
   • 2026: ≈$160M–$166M
   • 2027: ≈$166M–$173M
Sources: 9.09 SD Space Summary (99,564 GSF), MSBA Pre‑K standards (1,100 NSF/classroom, 1.5 grossing factor), 9.05 PDP p.666 (unit costs).</t>
  </si>
  <si>
    <t>Estimated Capital Cost (based on ≈156k–163k GSF derived in the summary):
2024 baseline: ≈$148M–$154M
2025 (+4%): ≈$154M–$160M
2026 (+8%): ≈$160M–$166M
2027 (+12%): ≈$166M–$173M
(Unit cost source: 9.05 PDP p.666; excludes major off‑site/site improvements; range reflects uncertainty in PK program size.)
[costs based on "New Neary" total project divided by 4 grades and then multiplied by 6 grades]</t>
  </si>
  <si>
    <t>Cost categories included in $/sf benchmark: structure/envelope, interiors, mechanical/electrical/plumbing, fire protection, and technology systems. Site development, athletic fields, and off-site work are not included in this first-pass estimate. Unit cost applied: $948.50/GSF (9.05 PDP p.666). 
See Executive Summary for greater detail</t>
  </si>
  <si>
    <t> Base reimbursement rate: 44.87% (9.09 SD submission). Possible incentive points (energy efficiency, maintenance) could raise this to ≈48% (MSBA cap).
Effective reimbursement: After ineligible costs are excluded (site work, soft costs, furniture/technology, etc.), the effective reimbursement is estimated at 30–35% of total project cost.
Financial impact:
At 2024 baseline cost of $148M–$154M → MSBA estimated share ≈$45M–$50M; local share ≈$100M–$105M.
At 2027 escalated cost of $166M–$173M → MSBA  estimated share ≈$50M–$55M; local share ≈$115M–$120M.</t>
  </si>
  <si>
    <t xml:space="preserve">Reduction of three elementary schools into one. </t>
  </si>
  <si>
    <t> **Expected after MSBA reimbursement** 
2024 baseline: ≈ $100M–$105M
2027 escalated: ≈ $115M–$120M</t>
  </si>
  <si>
    <t>New build to current code; separated bus/parent traffic; secure main entry; after-hours security grilles; modern fire protection</t>
  </si>
  <si>
    <r>
      <rPr>
        <b/>
        <sz val="11"/>
        <color rgb="FF000000"/>
        <rFont val="Calibri"/>
        <scheme val="minor"/>
      </rPr>
      <t>Implications</t>
    </r>
    <r>
      <rPr>
        <sz val="11"/>
        <color rgb="FF000000"/>
        <rFont val="Calibri"/>
        <scheme val="minor"/>
      </rPr>
      <t xml:space="preserve">: A single, large new building would consolidate all early childhood and elementary grades (PreK through 5) under one roof. This maximizes efficiency, reduces the number of transitions, and provides a fully modern facility. However, it requires the highest capital investment and a suitable building site.
</t>
    </r>
    <r>
      <rPr>
        <b/>
        <sz val="11"/>
        <color rgb="FF000000"/>
        <rFont val="Calibri"/>
        <scheme val="minor"/>
      </rPr>
      <t xml:space="preserve">Goal Alignment: </t>
    </r>
    <r>
      <rPr>
        <sz val="11"/>
        <color rgb="FF000000"/>
        <rFont val="Calibri"/>
        <scheme val="minor"/>
      </rPr>
      <t>Supported. Meets goals.  (4.07, 4.08, 4.09, 4.18, 4.19)</t>
    </r>
  </si>
  <si>
    <t>Potentially multiple school buildings available for other town uses depending on building site. (Finn, Woodward, Neary)</t>
  </si>
  <si>
    <t> National and regional real estate studies (e.g., Appraisal Institute; National Bureau of Economic Research; Journal of Real Estate Finance and Economics) generally show a positive correlation between residential property values and proximity to schools, particularly when safe walking access is available. Offsetting factors include increased traffic congestion during morning commute hours and special events. Research also indicates that properties near recreational parks—often co-located with schools—tend to experience stronger value premiums, appealing to a broader pool of buyers beyond those with school-aged children. In Southborough’s case, the presence of adjacent recreation fields may help stabilize values even if a school were to be decommissioned, as the recreational amenity continues to provide a community benefit despite reduced school-related activity.
Sources: Appraisal Institute (Residential Property Proximity Studies), NBER Working Paper 23684 (Kane &amp; Staiger, 2017), Journal of Real Estate Finance &amp; Economics (Brasington &amp; Haurin, 2006).</t>
  </si>
  <si>
    <t>H: Finn PreK-2                                                                     Woodward 3-5                                                                     Trottier 6-8
(Concept: Permanent build outs at Finn &amp; Woodward with necessary extra space to accomodate educational excellence inspired by the temporary move plans of the 4 grade Neary)</t>
  </si>
  <si>
    <t>Option H mirrors the grade alignment and educational model of Option B2 (Finn PK–2, Woodward 3–4, Trottier 5–8), but shifts the expansion load from Trottier to Woodward keeping 5th grade out of a middle school structure. Additions total ≈24,300 GSF across Finn (≈13,500 GSF) and Woodward (≈10,800 GSF), costed at ≈$28.2M (2024 baseline with soft costs). Light renovations (15–25%) at both Finn and Woodward add another ≈$13.8–22.9M. Combined baseline total is ≈$42.0–51.1M, with escalation applied through 2027.
Educationally, this model delivers strong alignment and was endorsed in principle by the School Committee. Operationally, Neary is decommissioned, reducing the district footprint from 4 to 3 schools and offsetting some costs. Safety considerations focus on Woodward’s constrained site — limited parking, adjacency to Public Safety, and adjacency to Chapter 97 recreation fields. These constraints may require further study and mitigation.
Overall, Option H provides comparable educational and financial outcomes to Option B2, but carries higher site-related risks due to the reliance on Woodward for expansion.
Sources: 4.07 (Finn program), 4.08 (Woodward program), 9.05 p.666 ($/SF), 4.12 (Stretch Code/Sprinklers), Appendix A (septic/parking/land).</t>
  </si>
  <si>
    <t>Addition
Finn ≈ 9,000 NSF (→ 13,500 GSF).
Woodward ≈ 7,200 NSF (→ 10,800 GSF).
Combined Total Addition = 16,200 NSF → 24,300 GSF.
Costed at $948.5/GSF (9.05 p.666), +4%/yr escalation.
2024 baseline (addition only): $23,048,550.
Renovations (Existing Buildings — Light 15–25%)
Finn (76,000 SF @ $525/SF): $5,985,000 – $9,975,000.
Woodward (68,000 SF @ $525/SF): $5,355,000 – $8,925,000.
2024 baseline (renovations subtotal): $11,340,000 – $18,900,000.
Combined Total (Addition + Light Renovations)
2024 baseline: $34,388,550 – $41,948,550.
2025 (+4%): $35,764,092 – $43,626,492.
2026 (+8%): $37,139,634 – $45,304,434.
2027 (+12%): $38,515,176 – $46,982,376.
Sources: 4.07 (Finn ~9,000 NSF net), 4.08 (Woodward ~7,200 NSF net), 9.05 p.666 ($/sf).</t>
  </si>
  <si>
    <t>Addition (Finn + Woodward)
• Finn ≈ 9,000 NSF (→ 13,500 GSF)
• Woodward ≈ 7,200 NSF (→ 10,800 GSF)
• Combined Addition ≈ 24,300 GSF × $1,158/GSF (9.05 p.666 + 21.1% soft costs) =
$28.2M baseline (2024).
Renovations (Light 15–25%)
• Finn: 76,000 SF × $636/SF × 15–25% = $7.3–12.1M baseline (2024).
• Woodward: 68,000 SF × $636/SF × 15–25% = $6.5–10.8M baseline (2024).
• Renovation subtotal = $13.8–22.9M baseline (2024).
Combined Total
• $42.0–51.1M (2024 baseline), with escalation at +4%/yr.
Notes
• Soft costs (21.1%) included in above figures.
• Escalation at +4%/yr reflected in projections through 2027.
• Sources: 4.07 (Finn), 4.08 (Woodward), 9.05 p.666 ($/SF).</t>
  </si>
  <si>
    <t>"MSBA eligibility uncertain; statistically lower reimbursement %  than new construction (inference, 9.05 p.666).
Base Rate: Each district is assigned a base reimbursement rate (typically 40–45%).
Incentive Points: Additional 1–2% may be awarded for factors such as:
• Energy efficiency / green building design
• Maintenance practices (capital planning, audits)
• Educational program alignment
• Community use of facilities
• 21st century learning features
(Maximum capped reimbursement ≈ 50–55%.)
Ineligible Costs: MSBA will not reimburse for certain categories, including:
• Site work over 8% of building cost
• Soft costs above set caps (OPM, designer fees, legal, etc.)
• Furniture, Fixtures &amp; Equipment (FF&amp;E) beyond caps
• Technology hardware/software
• Moving expenses, insurance, contingencies
Effective Rate: After ineligible costs are excluded, the effective reimbursement is usually much lower than the base rate. Most districts see 30–35% of total project cost reimbursed by MSBA."</t>
  </si>
  <si>
    <t>Staffing: No major change in core staffing compared to B2. Both Finn and Woodward absorb added grades; teacher/student ratios remain consistent.
Transportation: Neutral to slightly negative. Shifting grade reassignments to Woodward may require modest busing adjustments, but impact is expected to be similar in scale to B2.
Facilities Operations:
• Finn expansion increases custodial, utility, and maintenance costs modestly.
• Woodward expansion adds similar incremental operational load (HVAC, utilities, custodial).
Neary Decommissioning: As with B2, operational offset from removing Neary from service. Estimated to neutralize much of the added operational cost.
Overall Impact: Operationally neutral to slightly negative, with Neary’s closure balancing most of the new costs.
Safety Considerations Linkage
Addition at Woodward may require reconfiguration of parking, traffic circulation, and student drop-off.
Chapter 97 / recreation land adjacency could introduce minor constraints for expansion, similar to earlier committee discussions.
Sources: Internal operational data (SSC); Neary decommissioning assumptions; 4.07 (Finn space needs), 4.08 (Woodward expansion).</t>
  </si>
  <si>
    <t>2024 Baseline Combined Total: $42.0M – $51.1M
Assume MSBA reimbursement (≈30–40% of eligible addition/reno scope):
→ Estimated local share ≈ $25.0M – $32.0M (2024 baseline).
Escalated Totals (local share, after reimbursement):
• 2025 (+4%): $26.0M – $33.3M
• 2026 (+8%): $27.0M – $34.6M
• 2027 (+12%): $28.0M – $35.9M
Notes
MSBA reimbursement eligibility assumed consistent with add/reno pathway; specialized/optional program spaces may reduce reimbursement rate.
Net town cost excludes land acquisition or extraordinary site remediation beyond baseline assumptions.
Sources: 4.07 (Finn), 4.08 (Woodward), 9.05 p.666; reimbursement assumptions per MSBA guidelines.</t>
  </si>
  <si>
    <t>Fire Protection: Additions trigger M.G.L. c.148 §26G sprinkler requirements; both Finn and Woodward are already sprinklered, so scope is limited to extensions of existing systems. (4.12)
Code Compliance: Additions &gt;7,500 SF require compliance with 780 CMR (Building Code) and 521 CMR (Accessibility); light-touch renovations (corridors, tie-ins) at Finn/Woodward would apply prescriptive standards but not full Stretch Code triggers. (4.12; 4.13; 4.14)
Traffic &amp; Circulation:
• Expansion at Woodward may intensify safety concerns around drop-off/pick-up patterns.
• Shared site with Public Safety and constrained parking expansion creates potential congestion and emergency access considerations.
Sources: 4.12 (Stretch/Sprinkler Law), 4.13 (Stretch/Opt-In Code), 4.14 (IEBC compliance), Appendix A (septic/site notes).</t>
  </si>
  <si>
    <r>
      <rPr>
        <b/>
        <sz val="11"/>
        <color rgb="FF000000"/>
        <rFont val="Calibri"/>
        <scheme val="minor"/>
      </rPr>
      <t xml:space="preserve">Implications: </t>
    </r>
    <r>
      <rPr>
        <sz val="11"/>
        <color rgb="FF000000"/>
        <rFont val="Calibri"/>
        <scheme val="minor"/>
      </rPr>
      <t xml:space="preserve">Reduces transitions compared to current and provides clearer grade spans, but relies heavily on modular buildings, which limits long-term sustainability. While some program needs can be accommodated, specialized services may remain constrained, and facilities would not provide the same quality or flexibility as new or fully renovated schools.
</t>
    </r>
    <r>
      <rPr>
        <b/>
        <sz val="11"/>
        <color rgb="FF000000"/>
        <rFont val="Calibri"/>
        <scheme val="minor"/>
      </rPr>
      <t>Goal Alignment:</t>
    </r>
    <r>
      <rPr>
        <sz val="11"/>
        <color rgb="FF000000"/>
        <rFont val="Calibri"/>
        <scheme val="minor"/>
      </rPr>
      <t xml:space="preserve"> Does not meet goals. District does not support. (4.07, 4.08, 4.09, 4.18, 4.19)
[There is a discrepancy between this V4 matrix and the Educational Considerations Matrix/Documents. This matrix has costs factored in to make permanent additions at Finn and Woodward similar to option B2, the Educational Consideration perspective is assuming temporary modulars used in a permanent fashion]</t>
    </r>
  </si>
  <si>
    <t>"National and regional real estate studies (e.g., Appraisal Institute; National Bureau of Economic Research; Journal of Real Estate Finance and Economics) generally show a positive correlation between residential property values and proximity to schools, particularly when safe walking access is available. Offsetting factors include increased traffic congestion during morning commute hours and special events. Research also indicates that properties near recreational parks—often co-located with schools—tend to experience stronger value premiums, appealing to a broader pool of buyers beyond those with school-aged children. In Southborough’s case, the presence of adjacent recreation fields may help stabilize values even if a school were to be decommissioned, as the recreational amenity continues to provide a community benefit despite reduced school-related activity.
Sources: Appraisal Institute (Residential Property Proximity Studies), NBER Working Paper 23684 (Kane &amp; Staiger, 2017), Journal of Real Estate Finance &amp; Economics (Brasington &amp; Haurin, 2006)."</t>
  </si>
  <si>
    <t>Pros
•Mirrors Option B2’s educational alignment, which the School Committee has endorsed as consistent with the district’s educational vision.
•Neary decommissioning simplifies operations (4 schools → 3 schools).
•Balanced grade distribution (PK–2 / 3–5/ 6–8) supports smoother transitions and cohort equity.
•Expansion at Woodward places more students in a centrally located site, potentially reducing cross-town travel compared to Trottier expansion.
Cons
•Woodward site constraints (adjacency to Public Safety, limited parking, Chapter 97 recreation land adjacency) may limit design flexibility.
•Recreation and field use may be impacted by expansion footprint, with downstream community effects.
•Drop-off/pick-up safety challenges at Woodward more pronounced than Trottier.
•Potentially two schools under construction at one time
Overall: Option H provides the same core educational benefits as B2 but introduces added site-related risks at Woodward that Trottier would not face.
Sources: 4.07 (Finn program), 4.08 (Woodward program)</t>
  </si>
  <si>
    <t>2024 Baseline (Addition + Light Renovations + Site/Operational Dominoes):
≈ $42.0M – $51.1M
Escalated Totals (per OptionB_Calcs inputs):
• 2025 (+4%): $43.7M – $53.1M
• 2026 (+8%): $45.4M – $55.2M
• 2027 (+12%): $47.0M – $57.3M
Notes:
• Includes 21.1% soft costs and consistent escalation.
• Does not include extraordinary site remediation (e.g., septic replacement, major groundwater work).
• Neary decommissioning assumed as part of scope; reuse/redevelopment costs excluded.
Sources: 4.07 (Finn program), 4.08 (Woodward program), 9.05 p.666 ($/GSF), Assumptions Tab (soft cost and escalation factors).</t>
  </si>
  <si>
    <t>Options</t>
  </si>
  <si>
    <t>A: Finn serves Pre-K - 2
Trottier serves Grades 3–6,
Woodward serves Grades 7–8</t>
  </si>
  <si>
    <t>B1: Finn serves Pre-K to 2,
Woodward serves 3–4,
Trottier serves 5–8 [no additions]</t>
  </si>
  <si>
    <t>B2: Finn serves Pre-K to 2,
Woodward serves 3–4,
Trottier serves 5–8
[with renovation]</t>
  </si>
  <si>
    <t>C2: Minimal renovation of Neary (assumed “deferred maintenance” only)
*Different levels of investment and investment timelines trigger various code/compliance milestones. Investment and timing levels would need to be well understood to maximize the total financial impact of this option</t>
  </si>
  <si>
    <t>H: Finn PreK-2, Woodward 3-5, Trottier 6-8
(Concept: Permanent build outs at Finn &amp; Woodward with necessary extra space to accomodate educational excellence inspired by the temporary move plans of the 4 grade Neary)</t>
  </si>
  <si>
    <r>
      <t>Scope for Option D (Finn PK–3; Woodward minor; Trottier none):
Finn PK–3 detailed program breakdown (NSF and counts):
• Art: 2 × ~1150 NSF ≈ ~2300 NSF
• Speech/Language: 2 × ~500 NSF ≈ ~1000 NSF
• Psych/Behavior: 2 × ~1000 NSF ≈ ~2000 NSF
• PT/Adaptive PE: 2 × ~950 NSF ≈ ~1900 NSF
• World Language: 2 × ~1188 NSF ≈ ~2376 NSF
• ELD: 2 × ~625 NSF ≈ ~1250 NSF
• Reading rooms: 2 × ~1812 NSF ≈ ~3624 NSF
• Conference: 2 × ~875 NSF ≈ ~1750 NSF
• Teacher workspace: 2 × ~375 NSF ≈ ~750 NSF
• Cafeteria capacity add: 2 × ~1875 NSF ≈ ~3750 NSF
• General Classrooms (per 9.09): 8 × 900 NSF = 7200 NSF
[It is expected that not every one of these classrooms needs to double to accomodate adding third grade to Finn, but under a worst case scenario, every room was doubled]</t>
    </r>
    <r>
      <rPr>
        <b/>
        <sz val="11"/>
        <color rgb="FF000000"/>
        <rFont val="Calibri"/>
        <family val="2"/>
      </rPr>
      <t xml:space="preserve">
Totals: Support </t>
    </r>
    <r>
      <rPr>
        <sz val="11"/>
        <color rgb="FF000000"/>
        <rFont val="Calibri"/>
        <family val="2"/>
      </rPr>
      <t>= ≈18,000 NSF; Classrooms = 7,200 NSF
→ Finn Total = ≈25,200 NSF → 1.5 grossing factor ≈37,800 GSF [4.07]
Woodward: $1–3M allowance to reconfigure from Grades 2–3 to Grades 4–5 (room swaps, fixtures, ADA/code adjustments only) [4.06].
Trottier: no scope/cost.
Contingency Note:
“If additional program rooms are required beyond the 2 included for each type, add:
N × 900 NSF × 1.5 (grossing) × $1,158.12/GSF ≈ $1.56M per room (2024 baseline, incl. +21.1% soft), escalated +4%/yr.”
Existing Finn footprint: include Light Renovation (15–25%) of ~76,000 SF to rework corridors, tie-ins, and classroom conversions (costed at renovation rate) [4.12].</t>
    </r>
  </si>
  <si>
    <t>Cost categories included in $/sf benchmark: structure/envelope, interiors, mechanical/electrical/plumbing, fire protection, and technology systems. Site development, athletic fields, and off-site work are not included in this first-pass estimate. Unit cost applied: $948.50/GSF (9.05 PDP p.666).
See Executive Summary for greater detail</t>
  </si>
  <si>
    <t> **Expected after MSBA reimbursement**
2024 baseline: ≈ $100M–$105M
2027 escalated: ≈ $115M–$120M</t>
  </si>
  <si>
    <t>Doc 4.13 &amp; 4.14 – Renovations &amp; IEBC:
• Renovations do not automatically trigger full Stretch compliance; only altered components must meet prescriptive standards (225 CMR 23).
• Southborough is a Stretch Code community only; Specialized Opt‑In does not apply.
• IEBC Report (780 CMR Ch.34, Doc 4.14): Required for work in buildings &gt;35,000 cf. Investigation &amp; Evaluation (I&amp;E) Report must document impacts to structure, egress, fire protection, energy, accessibility, ventilation, hazardous materials.
• Compliance Alternatives: If strict compliance is impractical, alternatives can be approved by the Building Official (with Fire input for sprinklers).
• Sprinklers (§26G): triggered if deemed 'substantial renovation' or in combination with additions.</t>
  </si>
  <si>
    <t>ADA compliance package included (11.08 p.9); hazardous materials allowance noted in PDP estimate (9.05 p.666). Fire suppression not added under minimal renovation; legacy egress/fire protection issues largely persist unless separately funded (9.05 p.55 context).
No fire suppression system   (5.02, pg2, pg10)  (5.01 pg 15 – ADA/code compliance baseline)
Doc 4.13 &amp; 4.14 – Renovations &amp; IEBC:
• Renovations do not automatically trigger full Stretch compliance; only altered components must meet prescriptive standards (225 CMR 23).
• Southborough is a Stretch Code community only; Specialized Opt‑In does not apply.
• IEBC Report (780 CMR Ch.34, Doc 4.14): Required for work in buildings &gt;35,000 cf. Investigation &amp; Evaluation (I&amp;E) Report must document impacts to structure, egress, fire protection, energy, accessibility, ventilation, hazardous materials.
• Compliance Alternatives: If strict compliance is impractical, alternatives can be approved by the Building Official (with Fire input for sprinklers).
• Sprinklers (§26G): triggered if deemed 'substantial renovation' or in combination with additions.</t>
  </si>
  <si>
    <t>Includes fire protection upgrades, egress/code compliance, and hazardous materials removal allowances (9.05 p.667). (5.01 pg 42 – Fire protection deficiencies baseline)
Doc 4.13 &amp; 4.14 – Additions vs. Separate Structures:
• If the addition is a SEPARATE structure (not wall‑connected), only the new building must fully comply; the existing building is not automatically triggered.
• If the addition shares a wall, energy/fire/code requirements may extend to the entire combined building.
• Stretch Code (225 CMR 23, Doc 4.13): additions &lt;20k sf meet prescriptive standards for the new area; Specialized Opt‑In does not apply in Southborough.
• Sprinklers (§26G): any addition to &gt;7,500 sf requires sprinklers throughout – for Finn/Trottier (already sprinklered), systems would be extended.
• IEBC Report (780 CMR Ch.34, Doc 4.14): Required due to building volume &gt;35,000 cf. RDP/consultant must file Investigation &amp; Evaluation Report covering structural, egress, fire, energy, hazardous materials, accessibility, ventilation.
• Compliance Alternatives: Chapter 34 allows alternatives if strict compliance is impractical, subject to Building Official &amp; Fire Chief approval.</t>
  </si>
  <si>
    <t>New build to current code; separated bus/parent traffic; secure main entry; after-hours security grilles; modern fire protection (9.09 pg35, pg36)</t>
  </si>
  <si>
    <t>Implications: Creates early childhood alignment at Finn but shifts large student cohorts to Trottier and Woodward, resulting in two major transitions before high school. The 3–6 / 7–8 model misaligns with district priorities for minimizing transitions and makes curriculum coordination more complex. Specialized services could be fragmented, and middle school programming may be strained with only grades 7–8 housed at Woodward.
Goal Alignment: Does not meet goals. District does not support. (4.07, 4.08, 4.09, 4.18, 4.19)</t>
  </si>
  <si>
    <t>Implications: Provides a logical grade-span structure but without needed expansions at Finn and Trottier, both buildings face capacity pressure. Specialized programming is squeezed into limited space, which impacts delivery of interventions, special education, and support services.
Goal Alignment: Does not meet. District does not support. (4.07, 4.08, 4.09, 4.18, 4.19)</t>
  </si>
  <si>
    <t>Implications: Stronger alignment than B1, with new space created through additions/renovations. Still maintains multiple transitions and requires significant investment. Specialized programming space may be limited.
Goal Alignment: Supported. Meets Goals. (4.07, 4.08, 4.09, 4.18, 4.19)</t>
  </si>
  <si>
    <t>Implications: Keeps the current structure in service with the least capital disruption and fastest path to basic building reliability. Core academics and specials can be maintained, and day-to-day operations continue without the logistics of major construction or campus reconfiguration. This pathway preserves continuity for students and staff in the short term. This is viewed as a stopgap while the the town assesses the viability of configurations.
Goal Alignment: Supported with signitifcant trade offs that need to be monitored and mitigaged. (4.07, 4.08, 4.09, 4.18, 4.19)</t>
  </si>
  <si>
    <t>Implications: Keeps the current structure in service with the least capital disruption and fastest path to basic building reliability. Core academics and specials can be maintained, and day-to-day operations continue without the logistics of major construction or campus reconfiguration. This pathway preserves continuity for students and staff in the short term. Accessibility and modernization are addressed only where repairs are necessary, not comprehensively.
Goal Alignment: Supported with signitifcant trade offs that need to be monitored and mitigaged.  (4.07, 4.08, 4.09, 4.18, 4.19)</t>
  </si>
  <si>
    <t>Implications: Expanding Finn to serve PreK–3 and repurposing Woodward as 4–5 creates clearer grade spans and modernized facilities. Supports core academics and specials well. However, transitions remain and construction requirements are significant.
Goal Alignment: Supported. Meets goals. (4.07, 4.08, 4.09, 4.18, 4.19)</t>
  </si>
  <si>
    <t>Implications: This option fully renovates Neary to meet modern ADA, safety, and code requirements, while also addressing deferred maintenance. The building would remain in service as an elementary school, but the cost would be substantial and the project may be disruptive while construction is underway.
Goal Alignment: Supported. Meets Goals.  (4.07, 4.08, 4.09, 4.18, 4.19)</t>
  </si>
  <si>
    <t>Implications: Creates modernized facilities and stronger program alignment. Reduces transitions, supports dedicated spaces, and improves collaboration. Requires major capital investment.
Goal Alignment: Supported. Meets goals.(4.07, 4.08, 4.09, 4.18, 4.19)</t>
  </si>
  <si>
    <t>Implications: A single, large new building would consolidate all early childhood and elementary grades (PreK through 5) under one roof. This maximizes efficiency, reduces the number of transitions, and provides a fully modern facility. However, it requires the highest capital investment and a suitable building site.
Goal Alignment: Supported. Meets goals.  (4.07, 4.08, 4.09, 4.18, 4.19)</t>
  </si>
  <si>
    <t>Implications: Reduces transitions compared to current and provides clearer grade spans, but relies heavily on modular buildings, which limits long-term sustainability. While some program needs can be accommodated, specialized services may remain constrained, and facilities would not provide the same quality or flexibility as new or fully renovated schools.
Goal Alignment: Does not meet goals. District does not support. (4.07, 4.08, 4.09, 4.18, 4.19)</t>
  </si>
  <si>
    <t>Article 97 covers Mooney field conversion from recreation use.
Reference 13.04: Only portions of the property historically used for sports and recreation are subject to Article 97 protection; other deeded uses (public assembly, defense) are not. Any conversion of Article 97 land requires demonstrating no feasible alternative, securing equivalent replacement land to ensure “no net loss,” and obtaining EEA approval. While special legislation offers a potential path, it will likely still require replacement land or other compensatory benefits.</t>
  </si>
  <si>
    <t>Parking/drop-off changes at both. Sources: 4.07; 4.08.
Further assess air quality standards across all Southboro schools
Study needs to be conducted to review Finn/Trottier drop off and dismissal procedures
Article 97 covers Mooney field conversion from recreation use.
Reference 13.04: Only portions of the property historically used for sports and recreation are subject to Article 97 protection; other deeded uses (public assembly, defense) are not. Any conversion of Article 97 land requires demonstrating no feasible alternative, securing equivalent replacement land to ensure “no net loss,” and obtaining EEA approval. While special legislation offers a potential path, it will likely still require replacement land or other compensatory benefits.
New additions to current code/ADA; allowances for minor code/ADA in affected areas; site circulation addressed per implications. Sources: 4.07; 4.08.
Plumbing capacity needed to meeting restroom requirements needs further study (4.2)
Doc 4.13 &amp; 4.14 – Additions vs. Separate Structures:
• If the addition is a SEPARATE structure (not wall‑connected), only the new building must fully comply; the existing building is not automatically triggered.
• If the addition shares a wall, energy/fire/code requirements may extend to the entire combined building.
• Stretch Code (225 CMR 23, Doc 4.13): additions &lt;20k sf meet prescriptive standards for the new area; Specialized Opt‑In does not apply in Southborough.
• Sprinklers (§26G): any addition to &gt;7,500 sf requires sprinklers throughout – for Finn/Trottier (already sprinklered), systems would be extended.
• IEBC Report (780 CMR Ch.34, Doc 4.14): Required due to building volume &gt;35,000 cf. RDP/consultant must file Investigation &amp; Evaluation Report covering structural, egress, fire, energy, hazardous materials, accessibility, ventilation.
• Compliance Alternatives: Chapter 34 allows alternatives if strict compliance is impractical, subject to Building Official &amp; Fire Chief approval. (4.16)</t>
  </si>
  <si>
    <t>Maintains three-building model (Finn PK–3, Woodward 4–5, Trottier 6–8); no Neary reuse; site circulation and parking investments shift to Finn/Woodward (4.07; 4.06).
Article 97 covers Mooney field conversion from recreation use.
Reference 13.04: Only portions of the property historically used for sports and recreation are subject to Article 97 protection; other deeded uses (public assembly, defense) are not. Any conversion of Article 97 land requires demonstrating no feasible alternative, securing equivalent replacement land to ensure “no net loss,” and obtaining EEA approval. While special legislation offers a potential path, it will likely still require replacement land or other compensatory benefits.</t>
  </si>
  <si>
    <t>Safety Considerations (e.g., egress, suppression, lead/asbestos)</t>
  </si>
  <si>
    <t>Educational Considerations Heat Map(4.06)</t>
  </si>
  <si>
    <t>Steve</t>
  </si>
  <si>
    <t>Without ~12,000 sqft additions to both Finn and Trottier, there would be tradeoffs regarding student programming and access (4.07, 4.08, 4.09)</t>
  </si>
  <si>
    <t>B: Finn serves Pre-K to 2, 
Woodward serves 3–4, 
Trottier serves 5–8</t>
  </si>
  <si>
    <t>≈$23.05M pre‑escalation (Finn: 9,000 net × 1.5 = 13,500 GSF × $948.50/sf = $12,804,750.00; Trottier: 7,200 net × 1.5 = 10,800 GSF × $948.50/sf = $10,243,800.00). Sources: 4.07 (Finn ~9,000 sf net); 4.08 (Trottier ~7,200 sf net); 9.05 p.666 ($/sf).
2024 PDP Baseline: ≈ $23,048,550
2025 Escalated (+4%): ≈ $23,970,492
2026 Escalated (+8%): ≈ $24,929,312
2027 Escalated (+12%): ≈ $25,926,484
(Source: 4.07, 4.08 program sf; 9.05 p.666 unit costs)</t>
  </si>
  <si>
    <t>Finn adds ~9,000 net sf (art 1,150; world language 950; SP/Lang 500; psych/behavior ~1,000; PT/Adaptive PE 950; ELD 500; reading ~1,450; conference 700; teacher workspace 300; cafeteria 1,500) per 4.07. Trottier adds ~7,200 net sf for music (2,750), art (1,150), teacher workspace (600), small-group dining (850), conference (350), etc., per 4.08. Both are grossed by 1.5 and costed at $948.50/sf from 9.05 p.666. No extra allowances.</t>
  </si>
  <si>
    <t xml:space="preserve">MSBA eligibility uncertain; statistically lower reimbursement %  than new construction (inference, 9.05 p.666).
Base Rate: Each district is assigned a base reimbursement rate (typically 40–45%).
Incentive Points: Additional 1–2% may be awarded for factors such as:
• Energy efficiency / green building design
• Maintenance practices (capital planning, audits)
• Educational program alignment
• Community use of facilities
• 21st century learning features
(Maximum capped reimbursement ≈ 50–55%.)
Ineligible Costs: MSBA will not reimburse for certain categories, including:
• Site work over 8% of building cost
• Soft costs above set caps (OPM, designer fees, legal, etc.)
• Furniture, Fixtures &amp; Equipment (FF&amp;E) beyond caps
• Technology hardware/software
• Moving expenses, insurance, contingencies
Effective Rate: After ineligible costs are excluded, the effective reimbursement is usually much lower than the base rate. Most districts see 30–35% of total project cost reimbursed by MSBA.
</t>
  </si>
  <si>
    <r>
      <t xml:space="preserve">Staff sharing across schools increases travel stipends, </t>
    </r>
    <r>
      <rPr>
        <strike/>
        <sz val="11"/>
        <rFont val="Calibri"/>
        <family val="2"/>
      </rPr>
      <t>inefficiency, reduced belonging</t>
    </r>
    <r>
      <rPr>
        <sz val="11"/>
        <rFont val="Calibri"/>
        <family val="2"/>
      </rPr>
      <t xml:space="preserve"> (4.07, 4.08). Utilities scale with additions.</t>
    </r>
  </si>
  <si>
    <t>≈$23.05M pre‑escalation; assume local share unless MSBA add/reno pathway applies. Sources: 4.07; 4.08; 9.05 p.666.</t>
  </si>
  <si>
    <t>New additions to current code/ADA; allowances for minor code/ADA in affected areas; site circulation addressed per implications. Sources: 4.07; 4.08.
Plumbing capacity needed to meeting restroom requirements needs further study (4.2)</t>
  </si>
  <si>
    <t>PK–2 at Finn and 5–8 at Trottier: improves alignment vs. four-campus split; addresses art/music capacity; still requires scheduling care. Sources: 4.06; 4.07; 4.08.
Without ~12,000 sqft additions to both Finn and Trottier, there would be tradeoffs regarding student programming and access (4.07, 4.08, 4.09)</t>
  </si>
  <si>
    <t>Parking/drop-off changes at both. Sources: 4.07; 4.08.
Further assess air quality standards across all Southboro schools
Study needs to be conducted to review Finn/Trottier drop off and dismissal procedures</t>
  </si>
  <si>
    <t>Minimal direct change; perception of investment positive, but inefficiencies remain (inference).</t>
  </si>
  <si>
    <t>≈$23.05M pre‑escalation (no additional allowances). Sources: 4.07; 4.08; 9.05 p.666.</t>
  </si>
  <si>
    <t>Finn +9,000 net (→ 13,500 GSF) and Trottier +7,200 net (→ 10,800 GSF) costed at $948.50/sf produce ≈ $23,048,550.00 total in 2025 dollars, before escalation. Citations: 4.07; 4.08; 9.05 p.666.</t>
  </si>
  <si>
    <t>C: Minimal renovation of Neary (assumed “deferred maintenance” only) *What level of investment will trip code compliance</t>
  </si>
  <si>
    <t>~$6,750,000 (Neary Roof Replacement; ADA Compliance of Neary; Deferred Maintenance Package; Neary Renovations Phases 2 &amp; 3) (11.08 pp.9–10) (5.01 pg 15 – ADA/code compliance baseline)</t>
  </si>
  <si>
    <t>Roof replacement; ADA compliance upgrades; deferred maintenance scope (mechanical/plumbing/finishes); windows &amp; wood cabinetry; pavement &amp; sidewalks; playground equipment; stucco repair &amp; exterior painting (11.08 pp.9–10); scope is consistent with 'Base Repair/Code Update' option (9.05 p.666). (5.01 pg 15 – ADA/code compliance baseline)</t>
  </si>
  <si>
    <t>ADA compliance package included (11.08 p.9); hazardous materials allowance noted in PDP estimate (9.05 p.666). Fire suppression not added under minimal renovation; legacy egress/fire protection issues largely persist unless separately funded (9.05 p.55 context).
No fire suppression system   (5.02, pg2, pg10)  (5.01 pg 15 – ADA/code compliance baseline)</t>
  </si>
  <si>
    <t>Short term. Minimal renovation does not meet all of school's educational goals (9.05 p.666).</t>
  </si>
  <si>
    <t>Pro: lower immediate capital than new build; avoids tax spike. Cons: sunk cost; does not solve 20+ year needs; escalates future replacement risk (11.08 pp.12–15; 9.05 p.666).</t>
  </si>
  <si>
    <t>Minimal renovation package totals ≈$6.75M, comprising Neary Roof Replacement, ADA Compliance, Deferred Maintenance, and phased renovations, with detailed line items (windows, wood cabinetry, pavement/sidewalks, stucco repair, playground, exterior painting) documented in 11.08 pp.9–10. No MSBA reimbursement; fully local. PDP 9.05 p.666 classifies this scope as 'Base Repair/Deferred Maintenace.' Lifespan not explicitly stated; based on scope, a 10–15 year planning horizon is a defensible inference. (5.01 pg 15 – ADA/code compliance baseline)</t>
  </si>
  <si>
    <t>≈$29.6–$33.6M (Finn addition: 18,000 net × 1.5 = 27,000 GSF × $948.50/sf ≈ $25,609,500; Woodward targeted reconfiguration allowance $1.0–$3.0M; site/cafeteria/parking allowances $3.0–$5.0M). Sources: 4.07 (Finn program needs), 4.06 (educational alignment), 9.05 p.666 ($/sf).
2024 PDP Baseline: ≈ $29,639,500–$33,639,500
2025 Escalated (+4%): ≈ $30,825,080–$34,985,080
2026 Escalated (+8%): ≈ $32,058,083–$36,384,483
2027 Escalated (+12%): ≈ $33,340,407–$37,839,863
(Source: 4.07 space; 4.06 alignment; 9.05 p.666 unit costs; allowances noted in text)</t>
  </si>
  <si>
    <t>Finn expanded/renovated to serve PreK–3: program spaces per adding a grade (art, world language, SPED suites, psych/behavior, PT/Adaptive PE, ELD, reading, conference rooms, teacher workspace, cafeteria) scaled for two added grades (~18,000 sf net) (4.07). Woodward becomes a Grades 4–5 school with **minimal targeted reconfiguration** (room swaps, furniture/fixtures, minor code/ADA touch-ups), not a full renovation. Parking, drop-off/dismissal, and lunch-wave adjustments primarily at Finn (4.07; 4.06).</t>
  </si>
  <si>
    <r>
      <t xml:space="preserve">Staff sharing across schools can add travel stipends and </t>
    </r>
    <r>
      <rPr>
        <strike/>
        <sz val="11"/>
        <rFont val="Calibri"/>
        <family val="2"/>
      </rPr>
      <t>reduce belonging/efficiency</t>
    </r>
    <r>
      <rPr>
        <sz val="11"/>
        <rFont val="Calibri"/>
        <family val="2"/>
      </rPr>
      <t>; cafeteria scheduling pressures with more grades at Finn [</t>
    </r>
    <r>
      <rPr>
        <b/>
        <sz val="11"/>
        <rFont val="Calibri"/>
        <family val="2"/>
      </rPr>
      <t>Need factual explanation of pressure</t>
    </r>
    <r>
      <rPr>
        <sz val="11"/>
        <rFont val="Calibri"/>
        <family val="2"/>
      </rPr>
      <t>]; additional parking/drop-off capacity needed. Utilities rise with added area (4.07; 4.06).</t>
    </r>
  </si>
  <si>
    <t>≈$29.6–$33.6M local share unless MSBA add/reno reimbursement is secured (conservative). Sources: 4.07; 4.06; 9.05 p.666.</t>
  </si>
  <si>
    <t>Additions built to current code; renovated areas include ADA compliance, egress improvements, fire/life-safety upgrades, and hazardous materials abatement allowances (9.05 p.666; 4.07 notes on bathrooms/fixtures).</t>
  </si>
  <si>
    <t>Meets all criteria for student/staff (4.06) Neary to be decomissioned, Woodward to serve 4-5, and Trottier 6-8.</t>
  </si>
  <si>
    <t>Maintains three-building model (Finn PK–3, Woodward 4–5, Trottier 6–8); no Neary reuse; site circulation and parking investments shift to Finn/Woodward (4.07; 4.06).</t>
  </si>
  <si>
    <t>≈$29.6–$33.6M (pre-escalation). Apply escalation per OptionB_Calcs inputs to estimate midpoint cost. Sources: 4.07; 4.06; 9.05 p.666.</t>
  </si>
  <si>
    <t>Finn expands to house PreK–3 (+~18,000 sf net → ~27,000 GSF with 1.5 grossing). Using 9.05 p.666 addition unit cost ($948.50/sf), Finn subtotal ≈ $25,609,500. Woodward shifts to 4–5 with a **minimal targeted reconfiguration allowance** of ~$1–3M (no 60k sf renovation). With site/cafeteria/parking allowances of ~$3–5M, total ≈ $29.6–$33.6M pre-escalation. Educationally, PK–3 alignment improves with fewer transitions; staffing/travel inefficiencies remain but are reduced relative to four-campus splits. Sources: 4.07 (space/ops at Finn), 4.06 (alignment/heat map), 9.05 p.666 ($/sf).</t>
  </si>
  <si>
    <t>Includes fire protection upgrades, egress/code compliance, and hazardous materials removal allowances (9.05 p.667). (5.01 pg 42 – Fire protection deficiencies baseline)</t>
  </si>
  <si>
    <t>Does not reduce transitions, does not address space concerns for ELs, special education, educational interventionists (4.06)</t>
  </si>
  <si>
    <t>F: New four-grade school at Neary Site</t>
  </si>
  <si>
    <t>New build at existing Neary footprint; includes demo; geothermal HVAC; high-performance envelope (9.09 pg22, 9.09 pg41)</t>
  </si>
  <si>
    <t>MSBA grant: $35,279,062; anticipated geothermal rebates (IRA + MassSave): $5,035,697 (11.06 pg5, pg7)</t>
  </si>
  <si>
    <r>
      <t xml:space="preserve">Recurring operational savings — staffing efficiencies ~$1.2M/yr claimed for consolidation (11.06 pg 8).
[To be confirmed:
</t>
    </r>
    <r>
      <rPr>
        <i/>
        <sz val="11"/>
        <rFont val="Calibri"/>
        <family val="2"/>
      </rPr>
      <t xml:space="preserve">• World Language (K–5): 3-school model needs ~3 FTE; consolidation assumes ~2 FTE → potential ~1.0 FTE avoided. Basis: period counts &amp; duty schedules.
• Librarian: Avoid Finn librarian backfill in consolidation scenario → ~1.0 FTE avoided.
• English Language Development (ELD): assumption of ~1.0 FTE reduction due to reduced travel between buildings — to be vetted.
• Specialist: ~1.0 FTE listed; flagged for review.
• IT position: currently unfilled ~1.0 FTE; flagged for review against actual needs.
• Admin/Custodial at Finn: ~2 admin + ~2 custodial reductions listed; note Finn remains a town building and certain costs may shift to town operations rather than disappear.
Notes: This line intentionally excludes capital/program space reductions (e.g., guidance offices) — those are not recurring OPEX savings.] </t>
    </r>
    <r>
      <rPr>
        <sz val="11"/>
        <rFont val="Calibri"/>
        <family val="2"/>
      </rPr>
      <t>Detailed vetting to follow.</t>
    </r>
  </si>
  <si>
    <t>TBD per MSBA standard; plan aims to cover needs ~25 years (general MSBA standard; 9.09 pg3)</t>
  </si>
  <si>
    <t>Four learning neighborhoods (G2–G5), Media Center + Art hub, flexible small-group spaces (9.09 pg22, pg24)</t>
  </si>
  <si>
    <t>Not assessed in documents</t>
  </si>
  <si>
    <t>Estimated Capital Cost (based on ≈156k–163k GSF derived in the summary):
2024 baseline: ≈$148M–$154M
2025 (+4%): ≈$154M–$160M
2026 (+8%): ≈$160M–$166M
2027 (+12%): ≈$166M–$173M
(Unit cost source: 9.05 PDP p.666; excludes major off‑site/site improvements; range reflects uncertainty in PK program size.)</t>
  </si>
  <si>
    <t> 2024 baseline: ≈ $100M–$105M
2027 escalated: ≈ $115M–$120M</t>
  </si>
  <si>
    <t>Meets all criteria for student/staff (4.06)</t>
  </si>
  <si>
    <t>H: Finn PreK-2                                                                     Woodward 3-5                                                                     Trottier 6-8
(Temporary move plans with modulars turned permanent at Finn &amp; Woodward with necessary space)</t>
  </si>
  <si>
    <t>Howard</t>
  </si>
  <si>
    <t>Possible addtions to Finn and Woodward</t>
  </si>
  <si>
    <t>Start with MSBA submissions (400+ pages long) [detailed data is there]</t>
  </si>
  <si>
    <t>PK–8 Matrix Cost Assumptions</t>
  </si>
  <si>
    <t>Base Unit Costs (2024 PDP, 9.05 p.666)</t>
  </si>
  <si>
    <t>Construction costs with 21.1% soft costs</t>
  </si>
  <si>
    <t>New Construction</t>
  </si>
  <si>
    <t>$1158.12 / GSF</t>
  </si>
  <si>
    <t>Addition</t>
  </si>
  <si>
    <t>$932.47 / GSF</t>
  </si>
  <si>
    <t>Renovation</t>
  </si>
  <si>
    <t>$635.78 / GSF</t>
  </si>
  <si>
    <t>Annual Escalation Rate</t>
  </si>
  <si>
    <t>4% per year (compounded)</t>
  </si>
  <si>
    <t>Escalated Unit Costs ($/GSF)</t>
  </si>
  <si>
    <t>Year</t>
  </si>
  <si>
    <t>Renovation (construction cost)</t>
  </si>
  <si>
    <t>Renovation with (hard and soft costs) ~21.1%</t>
  </si>
  <si>
    <t>Addition with (hard and soft costs) ~21.1%</t>
  </si>
  <si>
    <t>New Construction (Hard)</t>
  </si>
  <si>
    <t>New Construction with (hard and soft costs) ~21.1%</t>
  </si>
  <si>
    <t>Notes:
- GSF = Gross Square Feet, NSF = Net Square Feet.
- Escalation rate from PDP (9.05, p.666–667), used also in 11.08 'No' vote cost model.
- Applies uniformly across Options B–H in the PK–8 Matrix.</t>
  </si>
  <si>
    <t>Total Construction Cost- Cost per Square Foot (Construction Cost) 
Soft Costs/non-construction costs: ~21.1% of construction costs (across recent MSBA projects 10.01)  
Bid Alternates CM Preconstruction Services Construction Contingency Designer OPM &amp; other Professional services FF&amp;E/IT Legal Fees Other Soft Costs Owner's Contingency Total Project Budget *****</t>
  </si>
  <si>
    <t>Clarification on 'Addition' cost rate:
- The PDP (9.05 p.666) lists an Addition cost of $770/GSF, lower than New Construction ($948.50/GSF).
- In MSBA practice, however, large additions (like those in Options B, D, E) are costed at the New Construction rate because they often include new core spaces (cafeteria, gym, admin) and function like stand‑alone buildings.
- For consistency, this matrix applies the New Construction rate to all added square footage.
- The Addition rate is retained here for reference; if MSBA permitted its use or the town would self-fund, costs could be lower than modeled.</t>
  </si>
  <si>
    <t>Renovation categories assumed for planning:
- Light = 15–25% of existing building area
- Medium = 30–50%
- Heavy = ~75%
Applied to Finn = 76,000 SF (6.03, Mar 2024) at $525/GSF baseline, +4%/yr escalation.</t>
  </si>
  <si>
    <t>Existing building areas (from 6.03, Mar 2024): Finn = 76,000 SF; Woodward = 68,000 SF; Neary = 62,736 SF; Trottier = 130,000 SF.</t>
  </si>
  <si>
    <t>Sprinkler system cost: $8/sf (per 9.05 pp.679–687, Option B.1 Neary Add/Reno). Applied to Neary’s 62,736 SF ≈ $500K baseline (2024), escalating +4%/yr. Included as optional reference in deferred maintenance scenarios (e.g., Option C2).
5.02 (Code Red, Mar 2024) confirms code triggers (MEBC §804.2.2, MGL Ch.148 §26G) would require sprinklers in major renovation/addition scenarios. Therefore, sprinklers should be considered an expected cost in heavy renovation scenarios, not optional.</t>
  </si>
  <si>
    <t>Educational Considerations (e.g., grade alignment, delivery model)</t>
  </si>
  <si>
    <t>A: Trottier serves Grades 3–6, Woodward serves Grades 7–8</t>
  </si>
  <si>
    <t xml:space="preserve">ex: Woodward renovation with auditorium </t>
  </si>
  <si>
    <t>ex: X less staff, 5 less buses, etc.</t>
  </si>
  <si>
    <t>Kelly &amp; Beth &amp; Laura &amp; School Admin</t>
  </si>
  <si>
    <t>B: Finn serves Pre-K to 2, Woodward serves 3–4, Trottier serves 5–8</t>
  </si>
  <si>
    <t xml:space="preserve">Northboro PreK </t>
  </si>
  <si>
    <t>Decommission Neary</t>
  </si>
  <si>
    <t>Erik &amp; Tim</t>
  </si>
  <si>
    <t>ex: ADA Upgrades, New roof, All new windows, New HVAC, etc.</t>
  </si>
  <si>
    <t>Greg &amp; Tim &amp; Mark</t>
  </si>
  <si>
    <t>Mark</t>
  </si>
  <si>
    <t>Included in estimated cost</t>
  </si>
  <si>
    <t>H: Finn Pre-K to 3, Woodward 4-5, Trottier serves 6-8 (Temporary move plans with modulars turned permanent at Finn &amp; Woodward)</t>
  </si>
  <si>
    <t>Additonal classrooms and support rooms.  at least 2 addtional classooms unknown quantity of support rooms</t>
  </si>
  <si>
    <t>Without ~12,000 sqft additions to BOTH Finn and Trottier, there would be significant implications regarding student programming and access (4.07, 4.08, 4.09)</t>
  </si>
  <si>
    <t>MSBA eligibility uncertain; reimbursement less favorable than new construction (inference, 9.05 p.666).</t>
  </si>
  <si>
    <t>Staff sharing across schools increases travel stipends, inefficiency, reduced belonging (4.07, 4.08). Utilities scale with additions.</t>
  </si>
  <si>
    <t>PK–2 at Finn and 5–8 at Trottier: improves alignment vs. four-campus split; addresses art/music capacity; still requires scheduling care. Sources: 4.06; 4.07; 4.08.
Without ~12,000 sqft additions to BOTH Finn and Trottier, there would be significant implications regarding student programming and access (4.07, 4.08, 4.09)</t>
  </si>
  <si>
    <r>
      <rPr>
        <sz val="11"/>
        <color rgb="FF000000"/>
        <rFont val="Calibri"/>
        <family val="2"/>
      </rPr>
      <t xml:space="preserve">No Neary investment; capital concentrated at Finn/Trottier; parking/drop-off changes at both. Sources: 4.07; 4.08.
Need to study air quality at Finn (4.04) </t>
    </r>
    <r>
      <rPr>
        <sz val="11"/>
        <color rgb="FFFF0000"/>
        <rFont val="Calibri"/>
        <family val="2"/>
      </rPr>
      <t xml:space="preserve">Air Quality should be studied at all schools
</t>
    </r>
    <r>
      <rPr>
        <sz val="11"/>
        <color rgb="FF000000"/>
        <rFont val="Calibri"/>
        <family val="2"/>
      </rPr>
      <t>Study needs to be conducted to review Finn/Trottier drop off and dismissal procedures</t>
    </r>
  </si>
  <si>
    <t>Short-term capital avoids new-build debt but maintains inefficiencies; future larger project still likely (11.08 pp.12–15).</t>
  </si>
  <si>
    <t>Short term. Educational tradeoffs.  Minimal renovation does not address educational program/space needs (9.05 p.666).</t>
  </si>
  <si>
    <t>Pro: lower immediate capital than new build; avoids tax spike. Cons: sunk cost; does not solve long-term needs; escalates future replacement risk (11.08 pp.12–15; 9.05 p.666).</t>
  </si>
  <si>
    <t>MSBA eligibility for additions/renovations is possible but uncertain; reimbursement likely less favorable than a new build. Assume full local share pending MSBA pathway (9.05 p.666; process per 4.05).</t>
  </si>
  <si>
    <r>
      <rPr>
        <sz val="11"/>
        <color rgb="FFFF0000"/>
        <rFont val="Calibri"/>
        <family val="2"/>
      </rPr>
      <t>The School Department has stated that:"Staff sharing across schools can add travel stipends and reduce belonging of staff who travel, cafeteria scheduling would be challenging, and the additional parking would be needeed as well as configuring drop-off pick up patterns. Utilities costs at an enlarged site would be expected, however taking a school off line would be a savings on utitlities - Beth edits</t>
    </r>
    <r>
      <rPr>
        <sz val="11"/>
        <color rgb="FF000000"/>
        <rFont val="Calibri"/>
        <family val="2"/>
      </rPr>
      <t xml:space="preserve"> (4.07; 4.06).</t>
    </r>
  </si>
  <si>
    <r>
      <rPr>
        <sz val="11"/>
        <color rgb="FFFF0000"/>
        <rFont val="Calibri"/>
        <family val="2"/>
      </rPr>
      <t xml:space="preserve">Beth No expected net savings- I do not know how this coul d be true.  A new master schedule would need to be created </t>
    </r>
    <r>
      <rPr>
        <sz val="11"/>
        <color rgb="FF000000"/>
        <rFont val="Calibri"/>
        <family val="2"/>
      </rPr>
      <t xml:space="preserve">scheduling becomes more complex; partial staffing efficiencies may be realized in library/media coverage but are offset by itinerant staff logistics </t>
    </r>
    <r>
      <rPr>
        <sz val="11"/>
        <color rgb="FFFF0000"/>
        <rFont val="Calibri"/>
        <family val="2"/>
      </rPr>
      <t>How?</t>
    </r>
    <r>
      <rPr>
        <sz val="11"/>
        <color rgb="FF000000"/>
        <rFont val="Calibri"/>
        <family val="2"/>
      </rPr>
      <t xml:space="preserve"> (4.07; 4.06).</t>
    </r>
  </si>
  <si>
    <r>
      <rPr>
        <sz val="11"/>
        <color rgb="FF000000"/>
        <rFont val="Calibri"/>
        <family val="2"/>
      </rPr>
      <t>Meets all criteria for student/staff (4.06) Neary to be decomissioned, Woodward to serve 4-5, and Trottier 6-8.</t>
    </r>
    <r>
      <rPr>
        <sz val="11"/>
        <color rgb="FFFF0000"/>
        <rFont val="Calibri"/>
        <family val="2"/>
      </rPr>
      <t xml:space="preserve"> Beth And maintains Trottier as 6- 8 middle school.</t>
    </r>
  </si>
  <si>
    <r>
      <rPr>
        <sz val="11"/>
        <color rgb="FF000000"/>
        <rFont val="Calibri"/>
        <family val="2"/>
      </rPr>
      <t>Maintains three-building model (Finn PK–3, Woodward 4–5, Trottier 6–8); no Neary reuse; site circulation and parking investments shift to Finn/Woodward (4.07; 4.06).</t>
    </r>
    <r>
      <rPr>
        <sz val="11"/>
        <color rgb="FFFF0000"/>
        <rFont val="Calibri"/>
        <family val="2"/>
      </rPr>
      <t xml:space="preserve"> Beth Why parking investments at Woodward it remains a 2 grade school.</t>
    </r>
  </si>
  <si>
    <t>Beth Pros: Reduces transitions; concentrates investment where youngest learners benefit; modernizes key systems via renovations. Why is this a con when the Neary building was a 4 grade building:Cons: Large addition at Finn; Woodward remains renovation-based; staffing travel/culture challenges persist How?(4.07; 4.06).</t>
  </si>
  <si>
    <r>
      <rPr>
        <sz val="11"/>
        <color rgb="FF000000"/>
        <rFont val="Calibri"/>
        <family val="2"/>
      </rPr>
      <t xml:space="preserve">Finn expands to house PreK–3 (+~18,000 sf net → ~27,000 GSF with 1.5 grossing). Using 9.05 p.666 addition unit cost ($948.50/sf), Finn subtotal ≈ $25,609,500. Woodward shifts to 4–5 with a **minimal targeted reconfiguration allowance** of ~$1–3M (no 60k sf renovation). With site/cafeteria/parking allowances of ~$3–5M, total ≈ $29.6–$33.6M pre-escalation. Educationally, PK–3 alignment improves with fewer transitions; </t>
    </r>
    <r>
      <rPr>
        <sz val="11"/>
        <color rgb="FFFF0000"/>
        <rFont val="Calibri"/>
        <family val="2"/>
      </rPr>
      <t>staffing/travel inefficiencies remain but are reduced relative to four-campus splitsHow?</t>
    </r>
    <r>
      <rPr>
        <sz val="11"/>
        <color rgb="FF000000"/>
        <rFont val="Calibri"/>
        <family val="2"/>
      </rPr>
      <t>. Sources: 4.07 (space/ops at Finn), 4.06 (alignment/heat map), 9.05 p.666 ($/sf).</t>
    </r>
  </si>
  <si>
    <t>Not eligible for MSBA reimbursement in this form; full local burden (9.05 p.667).</t>
  </si>
  <si>
    <t>Marginal operating efficiency gains from new systems; but core grade alignment inefficiencies persist (9.05 p.667).</t>
  </si>
  <si>
    <t>Pro: Extends Neary life by 20–30 years, improves compliance/safety. Con: High cost with no MSBA support; does not meet educational adequacy (9.05 p.667).</t>
  </si>
  <si>
    <r>
      <rPr>
        <sz val="11"/>
        <color rgb="FF000000"/>
        <rFont val="Calibri"/>
        <family val="2"/>
      </rPr>
      <t xml:space="preserve">Recurring operational savings — staffing efficiencies ~$1.2M/yr claimed for consolidation (11.06 pg 8).[To be confirmed:
</t>
    </r>
    <r>
      <rPr>
        <i/>
        <sz val="11"/>
        <color rgb="FF000000"/>
        <rFont val="Calibri"/>
        <family val="2"/>
      </rPr>
      <t xml:space="preserve">• World Language (K–5): 3-school model needs ~3 FTE; consolidation assumes ~2 FTE → potential ~1.0 FTE avoided. Basis: period counts &amp; duty schedules.
• Librarian: Avoid Finn librarian backfill in consolidation scenario → ~1.0 FTE avoided.
• English Language Development (ELD): assumption of ~1.0 FTE reduction due to reduced travel between buildings — to be vetted.
• Specialist: ~1.0 FTE listed; flagged for review.
• IT position: currently unfilled ~1.0 FTE; flagged for review against actual needs.
• Admin/Custodial at Finn: ~2 admin + ~2 custodial reductions listed; note Finn remains a town building and certain costs may shift to town operations rather than disappear.
Notes: This line intentionally excludes capital/program space reductions (e.g., guidance offices) — those are not recurring OPEX savings.] </t>
    </r>
    <r>
      <rPr>
        <sz val="11"/>
        <color rgb="FF000000"/>
        <rFont val="Calibri"/>
        <family val="2"/>
      </rPr>
      <t>Detailed vetting to follow.</t>
    </r>
  </si>
  <si>
    <t xml:space="preserve">**Renovations (Existing Buildings — Heavy ~75%)**
- Woodward (68,000 SF × 75% @ $525/SF): **$26,775,000** (2024 baseline)
- Trottier (130,000 SF × 75% @ $525/SF): **$51,187,500** (2024 baseline)
- **2024 baseline (renovations total): $77,962,500**
**Totals with escalation (renovations only)**
- 2024 baseline: **$77,962,500**
- 2025 (+4%): **$81,081,000**
- 2026 (+8%): **$84,199,500**
- 2027 (+12%): **$87,318,000**
</t>
  </si>
  <si>
    <t>Option A explores a major reconfiguration of existing facilities, effectively swapping the functions of Trottier Middle School and Woodward Elementary. To accomplish this, both schools would require heavy (~75%) renovations to adapt spaces not originally designed for those grade levels.
Key challenges include the fundamental differences between a purpose-built middle school and an elementary school:
Trottier (currently grades 6–8): Equipped with science labs, auditorium, gym/locker rooms, music and performance spaces — facilities that are oversized, specialized, or inappropriate for younger elementary students.
Woodward (currently grades 2–3): Lacks science labs, locker rooms, and adequate auditorium space, and has smaller classrooms not designed for middle school team teaching, science programs, or performance needs.
Both schools: Circulation, cafeteria/kitchen layouts, and support services would require major redesign to suit a swapped grade structure.
The expected cost is a minimum baseline and could escalate significantly depending on the level of program conversion required.
Both the Pre-K to 8 School Building Committee and the School Committee have noted that, while theoretically possible, this option faces major logistical hurdles and mismatches in facility design. For these reasons, Option A has not been developed in detail and has generally been viewed as a weaker scenario relative to other configurations.</t>
  </si>
  <si>
    <t xml:space="preserve">MSBA eligibility uncertain; statistically lower reimbursement %  than new construction (inference, 9.05 p.666).
Base Rate: Each district is assigned a base reimbursement rate (typically 40–45%). (reference 9.10)
Incentive Points: Additional 1–2% may be awarded for factors such as:
• Energy efficiency / green building design
• Maintenance practices (capital planning, audits)
• Educational program alignment
• Community use of facilities
• 21st century learning features
(Maximum capped reimbursement ≈ 50–55%.)
Ineligible Costs: MSBA will not reimburse for certain categories, including:
• Site work over 8% of building cost
• Soft costs above set caps (OPM, designer fees, legal, etc.)
• Furniture, Fixtures &amp; Equipment (FF&amp;E) beyond caps
• Technology hardware/software
• Moving expenses, insurance, contingencies
Effective Rate: After ineligible costs are excluded, the effective reimbursement is usually much lower than the base rate. Most districts see 30–35% of total project cost reimbursed by MSBA.
</t>
  </si>
  <si>
    <t>PK–2 at Finn and 5–8 at Trottier: improves alignment vs. four-campus split; still requires scheduling care. Sources: 4.06; 4.07; 4.08.
Without ~12,000 sqft additions to both Finn and Trottier, there would be tradeoffs regarding student programming and access (4.07, 4.08, 4.09)</t>
  </si>
  <si>
    <t xml:space="preserve">Parking/drop-off changes at both. Sources: 4.07; 4.08.
Further assess air quality standards across all Southboro schools
Study needs to be conducted to review Finn/Trottier drop off and dismissal procedures
[Article 97 comments]
</t>
  </si>
  <si>
    <t>Pros: leverages existing buildings; scoped to documented program needs. 
Cons: increases capital vs. ‘reconfig-only’; cafeteria/traffic constraints to address. Sources: 4.07; 4.08.</t>
  </si>
  <si>
    <t>Pro: lower immediate capital than new build; avoids tax spike. 
Cons: sunk cost; does not solve 20+ year needs; escalates future replacement risk (11.08 pp.12–15; 9.05 p.666).</t>
  </si>
  <si>
    <t>Finn expanded/renovated to serve PreK–3: program spaces per adding a grade (art, world language, SPED suites, psych/behavior, PT/Adaptive PE, ELD, reading, conference rooms, teacher workspace, cafeteria) scaled for two added grades (~18,000 sf net) (4.07). 
Woodward becomes a Grades 4–5 school with **minimal targeted reconfiguration** (room swaps, furniture/fixtures, minor code/ADA touch-ups), not a full renovation. Parking, drop-off/dismissal, and lunch-wave adjustments primarily at Finn (4.07; 4.06).</t>
  </si>
  <si>
    <t>Pros: Reduces transitions; concentrates investment where youngest learners benefit; modernizes key systems via renovations. 
Cons: Potential landlock issues at Finn (4.07; 4.06).</t>
  </si>
  <si>
    <t>Pro: Extends Neary life by 20–30 years, improves compliance/safety. 
Con: High cost likely with no MSBA support; does not meet educational goals and vision (9.05 p.667).</t>
  </si>
  <si>
    <t>F: New four-grade school at Neary site</t>
  </si>
  <si>
    <t>does not meet educational vision of school district- see executive summary</t>
  </si>
  <si>
    <t xml:space="preserve">Without adding onto both Finn and Trottier, the education vision of the school district is not possible. Both buildings would require renovations. </t>
  </si>
  <si>
    <r>
      <rPr>
        <b/>
        <sz val="11"/>
        <color rgb="FF000000"/>
        <rFont val="Calibri"/>
        <family val="2"/>
      </rPr>
      <t xml:space="preserve">1. Addition
</t>
    </r>
    <r>
      <rPr>
        <sz val="11"/>
        <color rgb="FF000000"/>
        <rFont val="Calibri"/>
        <family val="2"/>
      </rPr>
      <t xml:space="preserve">- Finn ≈ 9,000 NSF + Trottier ≈ 7,200 NSF = </t>
    </r>
    <r>
      <rPr>
        <b/>
        <sz val="11"/>
        <color rgb="FF000000"/>
        <rFont val="Calibri"/>
        <family val="2"/>
      </rPr>
      <t>16,200 NSF</t>
    </r>
    <r>
      <rPr>
        <sz val="11"/>
        <color rgb="FF000000"/>
        <rFont val="Calibri"/>
        <family val="2"/>
      </rPr>
      <t xml:space="preserve"> → ×1.5 = </t>
    </r>
    <r>
      <rPr>
        <b/>
        <sz val="11"/>
        <color rgb="FF000000"/>
        <rFont val="Calibri"/>
        <family val="2"/>
      </rPr>
      <t xml:space="preserve">24,300 GSF
</t>
    </r>
    <r>
      <rPr>
        <sz val="11"/>
        <color rgb="FF000000"/>
        <rFont val="Calibri"/>
        <family val="2"/>
      </rPr>
      <t xml:space="preserve">- Costed at $948.5/GSF (9.05 p.666), +4%/yr escalation
- 2024 baseline (addition only): $23,048,550
Sources: 4.07 (Finn ~9,000 sf net); 4.08 (Trottier ~7,200 sf net); 9.05 p.666 ($/sf).
2. </t>
    </r>
    <r>
      <rPr>
        <b/>
        <sz val="11"/>
        <color rgb="FF000000"/>
        <rFont val="Calibri"/>
        <family val="2"/>
      </rPr>
      <t xml:space="preserve">Renovations (Existing Buildings — Light 15–25%)
</t>
    </r>
    <r>
      <rPr>
        <sz val="11"/>
        <color rgb="FF000000"/>
        <rFont val="Calibri"/>
        <family val="2"/>
      </rPr>
      <t xml:space="preserve">Finn (76,000 SF @ $525/SF):
• 15% = $5,985,000 • 25% = $9,975,000
Trottier (130,000 SF @ $525/SF):
• 15% = $10,237,500 • 25% = $17,062,500
2024 baseline (renovations subtotal): $16,222,500 – $27,037,500
(Apply +4%/yr escalation to the renovation subtotal as well.)
</t>
    </r>
    <r>
      <rPr>
        <b/>
        <sz val="11"/>
        <color rgb="FF000000"/>
        <rFont val="Calibri"/>
        <family val="2"/>
      </rPr>
      <t xml:space="preserve">3. Combined Total (Addition + Light Renovations)
</t>
    </r>
    <r>
      <rPr>
        <sz val="11"/>
        <color rgb="FF000000"/>
        <rFont val="Calibri"/>
        <family val="2"/>
      </rPr>
      <t xml:space="preserve">- 2024 baseline: $39,271,050 – $50,086,050
- 2025 (+4%): $40,841,892 – $52,089,492
- 2026 (+8%): $42,412,734 – $54,092,934
- 2027 (+12%): $43,983,576 – $56,096,376
Notes: All unit costs per 9.05 p.666; existing building SF per 6.03 (Mar 2024). </t>
    </r>
  </si>
  <si>
    <t>Staff sharing across schools increases travel stipends, inefficiency, staff reduced belonging (4.07, 4.08). Utilities scale with additions.</t>
  </si>
  <si>
    <t>≈$39,271,050 – $50,086,050 pre‑escalation; assume local share unless MSBA add/reno pathway applies. Sources: 4.07; 4.08; 9.05 p.666.</t>
  </si>
  <si>
    <r>
      <rPr>
        <sz val="11"/>
        <color rgb="FF000000"/>
        <rFont val="Calibri"/>
      </rPr>
      <t xml:space="preserve">Parking/drop-off changes at both. Sources: 4.07; 4.08.
Further assess air quality standards across all Southboro schools
Study needs to be conducted to review Finn/Trottier drop off and dismissal procedures
</t>
    </r>
    <r>
      <rPr>
        <b/>
        <sz val="11"/>
        <color rgb="FF000000"/>
        <rFont val="Calibri"/>
      </rPr>
      <t xml:space="preserve">[**STILL IN PROGRESS**: Evaluating potential Article 97 considerations under the possibility that Finn expansion could encroach into Mooney Field and if there are official restrictions to be aware of (13.01; 13.02)] </t>
    </r>
  </si>
  <si>
    <t xml:space="preserve">≈Combined Total (Addition + Light Renovations)**
- 2024 baseline: $39,271,050 – $50,086,050
- 2025 (+4%): $40,841,892 – $52,089,492
- 2026 (+8%): $42,412,734 – $54,092,934
- 2027 (+12%): $43,983,576 – $56,096,376
Notes: All unit costs per 9.05 p.666; existing building SF per 6.03 (Mar 2024). </t>
  </si>
  <si>
    <t>Finn +9,000 net (→ 13,500 GSF) and Trottier +7,200 net (→ 10,800 GSF) costed at $948.50/sf produce ≈ $23,048,550.00 total in 2024 dollars, before escalation. Citations: 4.07; 4.08; 9.05 p.666.
Renovation categories applied in B2: Finn =  Light (15–25%) of existing 76,000 SF; Trottier = Light (15–25%) of existing 130,000 SF — to rework corridors, tie‑ins, and room conversions alongside the documented additions from 4.07.
Renovation overlay for B2: apply **Light (15–25%)** reconfiguration to existing Finn (76,000 SF) and Trottier (130,000 SF) to align corridors/tie-ins with the additions; costs included in combined totals.
Additions &lt;20,000 SF follow base energy code for new space only; §26G requires sprinklers throughout (already present at Finn/Trottier). (4.12)</t>
  </si>
  <si>
    <t>Roof replacement and targeted asbestos abatement</t>
  </si>
  <si>
    <t>Deferred maintenance = 'alterations' (roof, windows, ADA, kitchen). Prescriptive standards apply to replaced systems; not a full Stretch Code trigger. (4.12)</t>
  </si>
  <si>
    <t>C2: Minimal renovation of Neary (assumed “deferred maintenance” only) *What level of investment will trip code compliance</t>
  </si>
  <si>
    <t>Roof replacement; ADA compliance upgrades; deferred maintenance scope (mechanical/plumbing/finishes); windows &amp; wood cabinetry; pavement &amp; sidewalks; playground equipment; stucco repair &amp; exterior painting (11.08 pp.9–10); scope is consistent with 'Base Repair/Code Update' option (9.05 p.666). (5.01 pg 7)
ADA improvements (5.01 FCA, Apr 2021 — Table 1): $178,089 in 2021 → $200,326 (2024 baseline), $208,339 (2025), $216,352 (2026), $224,365 (2027) using +4%/yr escalation.
Roof Replacement (5.01 FCA, Apr 2021 — pg 7 Table 3.3.1): $1,406,021 in 2021 → $1,585,000 (2024 baseline), $1,648,000 (2025), $1,711,000 (2026), $1,775,000 (2027) using +4%/yr escalation.
Window Replacement (5.01 FCA, Apr 2021 — pg 7 Table 3.3.2): $1,089,000 in 2021 → $1,226,000 (2024 baseline), $1,275,000 (2025), $1,325,000 (2026), $1,374,000 (2027) using +4%/yr escalation.
Compliance-triggering: Certain deferred maintenance items (roof replacement, windows, ADA, kitchen equipment) must be upgraded to current prescriptive code standards at the time of replacement. These are triggered by the act of replacing a system, even if the overall building is not undergoing a full renovation.</t>
  </si>
  <si>
    <t>Minimal renovation package totals ≈$6.75M, comprising Neary Roof Replacement, ADA Compliance, Deferred Maintenance, and phased renovations, with detailed line items (windows, wood cabinetry, pavement/sidewalks, stucco repair, playground, exterior painting) documented in 11.08 pp.9–10. No MSBA reimbursement; fully local. PDP 9.05 p.666 classifies this scope as 'Base Repair/Deferred Maintenace.' Lifespan not explicitly stated; based on scope, a 10–15 year planning horizon is a defensible inference. (5.01 pg 15 – ADA/code compliance baseline)
 Deferred maintenance = 'alterations' (roof, windows, ADA, kitchen). Prescriptive standards apply to replaced systems; not a full Stretch Code trigger. (4.12) Sprinkler installation is likely code-triggered under MEBC §804.2.2 and MGL Ch.148 §26G if &gt;50% renovation or major alteration (5.02 pp. 2–7)</t>
  </si>
  <si>
    <r>
      <rPr>
        <b/>
        <sz val="11"/>
        <color rgb="FF000000"/>
        <rFont val="Calibri"/>
        <family val="2"/>
      </rPr>
      <t xml:space="preserve">1. Addition (Classrooms + PK–3 Support)
</t>
    </r>
    <r>
      <rPr>
        <sz val="11"/>
        <color rgb="FF000000"/>
        <rFont val="Calibri"/>
        <family val="2"/>
      </rPr>
      <t xml:space="preserve">- 6–7 classrooms @ 900 NSF each = 16650 NSF range
- Support/program spaces (4.07, scaled PK–3) = 10,350 NSF
- Total Addition = 15,750–16,650 NSF → 23,625–24,975 GSF
- Costed at $948.5/GSF (9.05 p.666), +4%/yr escalation
- 2024 baseline: $23,408,312 – $26,688,788 (includes Woodward $1–3M; Trottier $0)
</t>
    </r>
    <r>
      <rPr>
        <b/>
        <sz val="11"/>
        <color rgb="FF000000"/>
        <rFont val="Calibri"/>
        <family val="2"/>
      </rPr>
      <t xml:space="preserve">2. Light Renovation of Finn (15–25% of 76,000 SF)
</t>
    </r>
    <r>
      <rPr>
        <sz val="11"/>
        <color rgb="FF000000"/>
        <rFont val="Calibri"/>
        <family val="2"/>
      </rPr>
      <t xml:space="preserve">- = 11,400–19,000 SF × $525.0/GSF
- 2024 baseline: $5,985,000 – $9,975,000 (+4%/yr escalation)
</t>
    </r>
    <r>
      <rPr>
        <b/>
        <sz val="11"/>
        <color rgb="FF000000"/>
        <rFont val="Calibri"/>
        <family val="2"/>
      </rPr>
      <t xml:space="preserve">3. Combined Total (Addition + Light Reno)
</t>
    </r>
    <r>
      <rPr>
        <sz val="11"/>
        <color rgb="FF000000"/>
        <rFont val="Calibri"/>
        <family val="2"/>
      </rPr>
      <t xml:space="preserve">- 2024 baseline: $29,393,312 – $36,663,788
- 2025 (+4%): $30,529,045 – $38,010,339
- 2026 (+8%): $31,664,778 – $39,356,890
- 2027 (+12%): $32,800,510 – $40,703,442
</t>
    </r>
    <r>
      <rPr>
        <b/>
        <sz val="11"/>
        <color rgb="FF000000"/>
        <rFont val="Calibri"/>
        <family val="2"/>
      </rPr>
      <t xml:space="preserve">Optional Reference — If Renovation Scope is Heavier
</t>
    </r>
    <r>
      <rPr>
        <sz val="11"/>
        <color rgb="FF000000"/>
        <rFont val="Calibri"/>
        <family val="2"/>
      </rPr>
      <t>- Medium (30–50% of 76,000 SF): ≈$12.0M–$20.0M (2024 baseline)
- Heavy (~75% of 76,000 SF): ≈$29.9M (2024 baseline)</t>
    </r>
  </si>
  <si>
    <t>Finn expanded/renovated to serve PreK–3: program spaces per adding a grade (art, world language, SPED suites, psych/behavior, PT/Adaptive PE, ELD, reading, conference rooms, teacher workspace, cafeteria) scaled for two added grades (~≈10,350 NSF (≈15,500 GSF after 1.5 grossing) sf net) (4.07). Woodward becomes a Grades 4–5 school with **minimal targeted reconfiguration** (room swaps, furniture/fixtures, minor code/ADA touch-ups), not a full renovation. Parking, drop-off/dismissal, and lunch-wave adjustments primarily at Finn (4.07; 4.06).
Note: Massachusetts Stretch Energy Code / Specialized Code may apply at time of bidding. Higher envelope/MEP performance requirements could increase costs beyond baseline $/SF; carry premium in escalation/scope contingency.</t>
  </si>
  <si>
    <r>
      <rPr>
        <sz val="11"/>
        <color rgb="FF000000"/>
        <rFont val="Calibri"/>
      </rPr>
      <t xml:space="preserve">Maintains three-building model (Finn PK–3, Woodward 4–5, Trottier 6–8); no Neary reuse; site circulation and parking investments shift to Finn/Woodward (4.07; 4.06).
</t>
    </r>
    <r>
      <rPr>
        <b/>
        <sz val="11"/>
        <color rgb="FF000000"/>
        <rFont val="Calibri"/>
      </rPr>
      <t xml:space="preserve">[**STILL IN PROGRESS**: Evaluating potential Article 97 considerations under the possibility that Finn expansion could encroach into Mooney Field and if there are official restrictions to be aware of (13.01; 13.02)] </t>
    </r>
  </si>
  <si>
    <t>≈3.Combined Total (Addition + Light Reno)** $29,393,312 – $36,663,788 (pre-escalation). Apply escalation per OptionB_Calcs inputs to estimate midpoint cost. Sources: 4.07; 4.06; 9.05 p.666.</t>
  </si>
  <si>
    <t>Scope for Option D (Finn PK–3; Woodward minor; Trottier none):
- Add 6–7 General Classrooms @ 900 NSF each (per 9.09 Space Summary).
- Add PK–3 support spaces (1 room each, shared use intended) per 4.07 with 5/4 scaling on grade-driven items.
Finn PK–3 detailed program breakdown (NSF and counts):
• Art (fixed, 1 room included; shared use intended): 1 × ~1150 NSF ≈ ~1150 NSF
• Speech/Language (fixed, 1 room included; shared use intended): 1 × ~500 NSF ≈ ~500 NSF
• Psych/Behavior (fixed, 1 room included; shared use intended): 1 × ~1000 NSF ≈ ~1000 NSF
• PT/Adaptive PE (fixed, 1 room included; shared use intended): 1 × ~950 NSF ≈ ~950 NSF
• World Language (grade-driven, 1 room included; shared use intended): 1 × ~1188 NSF ≈ ~1188 NSF
• ELD (grade-driven, 1 room included; shared use intended): 1 × ~625 NSF ≈ ~625 NSF
• Reading rooms (grade-driven, 1 room included; shared use intended): 1 × ~1812 NSF ≈ ~1812 NSF
• Conference (grade-driven, 1 room included; shared use intended): 1 × ~875 NSF ≈ ~875 NSF
• Teacher workspace (grade-driven, 1 room included; shared use intended): 1 × ~375 NSF ≈ ~375 NSF
• Cafeteria capacity add (grade-driven, 1 room/wave equivalent): 1 × ~1875 NSF ≈ ~1875 NSF
• General Classrooms (per 9.09): 6–7 × 900 NSF = 5,400–6,300 NSF
Note: 1 room is included for each program/support space with the intention of shared scheduling. If additional rooms are required by schedule/sections, add ~900–1,150 NSF per room (×1.5 for GSF) and re-cost at the unit rate.
Totals: Support = 10,350 NSF; Classrooms = 5,400–6,300 NSF;
→ Finn Total = 15,750–16,650 NSF → ×1.5 = 23,625–24,975 GSF.
• Woodward: $1–3M allowance to reconfigure from Grades 2–3 to Grades 4–5 (no new core spaces).
• Trottier: no scope/cost.
Contingency Note:
“If additional program rooms are required beyond the 1 included for shared use, add:
N × 900 NSF × 1.5 (grossing) × $948.50/GSF ≈ $1.28M per room (2024 baseline), escalated +4%/yr.”
Existing Finn footprint: include **Light Renovation (15–25%)** of ~76,000 SF to rework corridors, tie-ins, and room conversions (costed at renovation rate).</t>
  </si>
  <si>
    <t>Anticipated MSBA grant: $35,279,062; anticipated geothermal rebates (IRA + MassSave): $5,035,697 (11.06 pg5, pg7)</t>
  </si>
  <si>
    <t>Improves alignment vs four-campus split; Four learning neighborhoods (G2–G5), Media Center + Art hub, flexible small-group spaces (9.09 pg22, pg24)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</si>
</sst>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3">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sz val="11"/>
      <color rgb="FF000000"/>
      <name val="Calibri"/>
      <family val="2"/>
    </font>
    <font>
      <sz val="11"/>
      <color rgb="FFFFA500"/>
      <name val="Calibri"/>
      <family val="2"/>
    </font>
    <font>
      <i/>
      <sz val="11"/>
      <color rgb="FF000000"/>
      <name val="Calibri"/>
      <family val="2"/>
    </font>
    <font>
      <b/>
      <sz val="14"/>
      <name val="Calibri"/>
      <family val="2"/>
    </font>
    <font>
      <b/>
      <sz val="11"/>
      <name val="Calibri"/>
      <family val="2"/>
    </font>
    <font>
      <sz val="11"/>
      <color rgb="FFFF0000"/>
      <name val="Calibri"/>
      <family val="2"/>
    </font>
    <font>
      <sz val="11"/>
      <name val="Calibri"/>
      <family val="2"/>
    </font>
    <font>
      <strike/>
      <sz val="11"/>
      <name val="Calibri"/>
      <family val="2"/>
    </font>
    <font>
      <i/>
      <sz val="11"/>
      <name val="Calibri"/>
      <family val="2"/>
    </font>
    <font>
      <sz val="11"/>
      <name val="Calibri"/>
      <family val="2"/>
      <scheme val="minor"/>
    </font>
    <font>
      <b/>
      <sz val="11"/>
      <color rgb="FF000000"/>
      <name val="Calibri"/>
      <family val="2"/>
    </font>
    <font>
      <sz val="11"/>
      <color rgb="FF000000"/>
      <name val="Calibri"/>
    </font>
    <font>
      <b/>
      <sz val="11"/>
      <color rgb="FF000000"/>
      <name val="Calibri"/>
    </font>
    <font>
      <sz val="11"/>
      <color rgb="FF1F1F1F"/>
      <name val="Calibri"/>
      <scheme val="minor"/>
    </font>
    <font>
      <b/>
      <sz val="11"/>
      <color rgb="FF000000"/>
      <name val="Calibri"/>
      <scheme val="minor"/>
    </font>
    <font>
      <sz val="11"/>
      <color rgb="FF000000"/>
      <name val="Calibri"/>
      <scheme val="minor"/>
    </font>
    <font>
      <i/>
      <sz val="11"/>
      <color rgb="FF000000"/>
      <name val="Calibri"/>
    </font>
    <font>
      <sz val="11"/>
      <color rgb="FF000000"/>
      <name val="Calibri"/>
      <charset val="1"/>
    </font>
    <font>
      <b/>
      <sz val="11"/>
      <color rgb="FF00000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0"/>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s>
  <cellStyleXfs count="2">
    <xf numFmtId="0" fontId="0" fillId="0" borderId="0"/>
    <xf numFmtId="0" fontId="2" fillId="0" borderId="0" applyNumberFormat="0" applyFill="0" applyBorder="0" applyAlignment="0" applyProtection="0"/>
  </cellStyleXfs>
  <cellXfs count="153">
    <xf numFmtId="0" fontId="0" fillId="0" borderId="0" xfId="0"/>
    <xf numFmtId="0" fontId="0" fillId="0" borderId="0" xfId="0" applyAlignment="1">
      <alignment wrapText="1"/>
    </xf>
    <xf numFmtId="0" fontId="1" fillId="0" borderId="1" xfId="0" applyFont="1" applyBorder="1" applyAlignment="1">
      <alignment horizontal="center" vertical="top" wrapText="1"/>
    </xf>
    <xf numFmtId="0" fontId="1" fillId="2" borderId="1" xfId="0" applyFont="1" applyFill="1" applyBorder="1" applyAlignment="1">
      <alignment horizontal="center" vertical="top" wrapText="1"/>
    </xf>
    <xf numFmtId="0" fontId="0" fillId="2" borderId="0" xfId="0" applyFill="1" applyAlignment="1">
      <alignment wrapText="1"/>
    </xf>
    <xf numFmtId="0" fontId="0" fillId="0" borderId="1" xfId="0" applyBorder="1" applyAlignment="1">
      <alignment wrapText="1"/>
    </xf>
    <xf numFmtId="0" fontId="0" fillId="2" borderId="1" xfId="0" applyFill="1" applyBorder="1" applyAlignment="1">
      <alignment wrapText="1"/>
    </xf>
    <xf numFmtId="0" fontId="1" fillId="2" borderId="1" xfId="0" applyFont="1" applyFill="1" applyBorder="1" applyAlignment="1">
      <alignment vertical="top" wrapText="1"/>
    </xf>
    <xf numFmtId="0" fontId="1" fillId="0" borderId="0" xfId="0" applyFont="1" applyAlignment="1">
      <alignment wrapText="1"/>
    </xf>
    <xf numFmtId="0" fontId="0" fillId="0" borderId="1" xfId="0" applyBorder="1" applyAlignment="1">
      <alignment vertical="top" wrapText="1"/>
    </xf>
    <xf numFmtId="0" fontId="3" fillId="0" borderId="1" xfId="0" applyFont="1" applyBorder="1" applyAlignment="1">
      <alignment vertical="top" wrapText="1"/>
    </xf>
    <xf numFmtId="0" fontId="0" fillId="0" borderId="0" xfId="0" applyAlignment="1">
      <alignment vertical="top" wrapText="1"/>
    </xf>
    <xf numFmtId="0" fontId="0" fillId="2" borderId="0" xfId="0" applyFill="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horizontal="center" vertical="top" wrapText="1"/>
    </xf>
    <xf numFmtId="0" fontId="4" fillId="3" borderId="1" xfId="0" applyFont="1" applyFill="1" applyBorder="1" applyAlignment="1">
      <alignment vertical="top" wrapText="1"/>
    </xf>
    <xf numFmtId="0" fontId="4" fillId="3" borderId="6" xfId="0" applyFont="1" applyFill="1" applyBorder="1" applyAlignment="1">
      <alignment vertical="top" wrapText="1"/>
    </xf>
    <xf numFmtId="0" fontId="3" fillId="2" borderId="4" xfId="1" applyFont="1" applyFill="1" applyBorder="1" applyAlignment="1">
      <alignment horizontal="left" vertical="top" wrapText="1"/>
    </xf>
    <xf numFmtId="0" fontId="0" fillId="0" borderId="2" xfId="0" applyBorder="1" applyAlignment="1">
      <alignment horizontal="left" vertical="top" wrapText="1"/>
    </xf>
    <xf numFmtId="0" fontId="4" fillId="3" borderId="0" xfId="0" applyFont="1" applyFill="1" applyAlignment="1">
      <alignment vertical="top" wrapText="1"/>
    </xf>
    <xf numFmtId="0" fontId="4" fillId="3" borderId="8" xfId="0" applyFont="1" applyFill="1" applyBorder="1" applyAlignment="1">
      <alignment vertical="top" wrapText="1"/>
    </xf>
    <xf numFmtId="0" fontId="4" fillId="0" borderId="0" xfId="0" applyFont="1" applyAlignment="1">
      <alignment vertical="top" wrapText="1"/>
    </xf>
    <xf numFmtId="0" fontId="4" fillId="3" borderId="9" xfId="0" applyFont="1" applyFill="1" applyBorder="1" applyAlignment="1">
      <alignment vertical="top" wrapText="1"/>
    </xf>
    <xf numFmtId="0" fontId="0" fillId="2" borderId="1" xfId="0" applyFill="1" applyBorder="1" applyAlignment="1">
      <alignment vertical="center" wrapText="1"/>
    </xf>
    <xf numFmtId="0" fontId="1" fillId="2" borderId="1" xfId="0" applyFont="1" applyFill="1" applyBorder="1" applyAlignment="1">
      <alignment horizontal="center" vertical="center" wrapText="1"/>
    </xf>
    <xf numFmtId="0" fontId="2" fillId="2" borderId="1" xfId="1" applyFill="1" applyBorder="1" applyAlignment="1">
      <alignment horizontal="center" vertical="center" wrapText="1"/>
    </xf>
    <xf numFmtId="0" fontId="1" fillId="2" borderId="1" xfId="0" applyFont="1" applyFill="1" applyBorder="1" applyAlignment="1">
      <alignment vertical="center" wrapText="1"/>
    </xf>
    <xf numFmtId="0" fontId="1" fillId="2" borderId="3" xfId="0" applyFont="1" applyFill="1" applyBorder="1" applyAlignment="1">
      <alignment vertical="center" wrapText="1"/>
    </xf>
    <xf numFmtId="0" fontId="0" fillId="0" borderId="0" xfId="0" applyAlignment="1">
      <alignment vertical="center" wrapText="1"/>
    </xf>
    <xf numFmtId="0" fontId="4" fillId="3" borderId="10" xfId="0" applyFont="1" applyFill="1" applyBorder="1" applyAlignment="1">
      <alignment vertical="top" wrapText="1"/>
    </xf>
    <xf numFmtId="0" fontId="4" fillId="3" borderId="7" xfId="0" applyFont="1" applyFill="1" applyBorder="1" applyAlignment="1">
      <alignment vertical="top" wrapText="1"/>
    </xf>
    <xf numFmtId="0" fontId="4" fillId="3" borderId="11" xfId="0" applyFont="1" applyFill="1" applyBorder="1" applyAlignment="1">
      <alignment vertical="top" wrapText="1"/>
    </xf>
    <xf numFmtId="0" fontId="4" fillId="3" borderId="12" xfId="0" applyFont="1" applyFill="1" applyBorder="1" applyAlignment="1">
      <alignment vertical="top" wrapText="1"/>
    </xf>
    <xf numFmtId="0" fontId="4" fillId="0" borderId="10" xfId="0" applyFont="1" applyBorder="1" applyAlignment="1">
      <alignment vertical="top" wrapText="1"/>
    </xf>
    <xf numFmtId="0" fontId="4" fillId="0" borderId="7" xfId="0" applyFont="1" applyBorder="1" applyAlignment="1">
      <alignment vertical="top" wrapText="1"/>
    </xf>
    <xf numFmtId="0" fontId="4" fillId="0" borderId="11" xfId="0" applyFont="1" applyBorder="1" applyAlignment="1">
      <alignment vertical="top" wrapText="1"/>
    </xf>
    <xf numFmtId="0" fontId="5" fillId="0" borderId="11" xfId="0" applyFont="1" applyBorder="1" applyAlignment="1">
      <alignment wrapText="1"/>
    </xf>
    <xf numFmtId="0" fontId="4" fillId="0" borderId="6" xfId="0" applyFont="1" applyBorder="1" applyAlignment="1">
      <alignment vertical="top" wrapText="1"/>
    </xf>
    <xf numFmtId="0" fontId="4" fillId="3" borderId="2" xfId="0" applyFont="1" applyFill="1" applyBorder="1" applyAlignment="1">
      <alignment vertical="top" wrapText="1"/>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vertical="top" wrapText="1"/>
    </xf>
    <xf numFmtId="0" fontId="4" fillId="0" borderId="5" xfId="0" applyFont="1" applyBorder="1" applyAlignment="1">
      <alignment vertical="top" wrapText="1"/>
    </xf>
    <xf numFmtId="0" fontId="4" fillId="2" borderId="7" xfId="0" applyFont="1" applyFill="1" applyBorder="1" applyAlignment="1">
      <alignment vertical="top" wrapText="1"/>
    </xf>
    <xf numFmtId="0" fontId="4" fillId="0" borderId="2" xfId="0" applyFont="1" applyBorder="1" applyAlignment="1">
      <alignment vertical="top" wrapText="1"/>
    </xf>
    <xf numFmtId="0" fontId="7" fillId="0" borderId="0" xfId="0" applyFont="1"/>
    <xf numFmtId="0" fontId="8" fillId="0" borderId="0" xfId="0" applyFont="1"/>
    <xf numFmtId="0" fontId="8" fillId="0" borderId="0" xfId="0" applyFont="1" applyAlignment="1">
      <alignment horizontal="center"/>
    </xf>
    <xf numFmtId="0" fontId="9" fillId="3" borderId="7" xfId="0" applyFont="1" applyFill="1" applyBorder="1" applyAlignment="1">
      <alignment vertical="top" wrapText="1"/>
    </xf>
    <xf numFmtId="0" fontId="10" fillId="3" borderId="1" xfId="0" applyFont="1" applyFill="1" applyBorder="1" applyAlignment="1">
      <alignmen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9" xfId="0" applyFont="1" applyBorder="1" applyAlignment="1">
      <alignment vertical="top" wrapText="1"/>
    </xf>
    <xf numFmtId="0" fontId="10" fillId="4" borderId="7" xfId="0" applyFont="1" applyFill="1" applyBorder="1" applyAlignment="1">
      <alignment vertical="top" wrapText="1"/>
    </xf>
    <xf numFmtId="0" fontId="10" fillId="2" borderId="7" xfId="0" applyFont="1" applyFill="1" applyBorder="1" applyAlignment="1">
      <alignment vertical="top" wrapText="1"/>
    </xf>
    <xf numFmtId="0" fontId="10" fillId="2" borderId="0" xfId="0" applyFont="1" applyFill="1" applyAlignment="1">
      <alignment vertical="top" wrapText="1"/>
    </xf>
    <xf numFmtId="0" fontId="13" fillId="0" borderId="4" xfId="1" applyFont="1" applyFill="1" applyBorder="1" applyAlignment="1">
      <alignment horizontal="left" vertical="top" wrapText="1"/>
    </xf>
    <xf numFmtId="0" fontId="10" fillId="4" borderId="9" xfId="0" applyFont="1" applyFill="1" applyBorder="1" applyAlignment="1">
      <alignment vertical="top" wrapText="1"/>
    </xf>
    <xf numFmtId="0" fontId="10" fillId="0" borderId="2" xfId="0" applyFont="1" applyBorder="1" applyAlignment="1">
      <alignment vertical="top" wrapText="1"/>
    </xf>
    <xf numFmtId="0" fontId="10" fillId="0" borderId="12" xfId="0" applyFont="1" applyBorder="1" applyAlignment="1">
      <alignment vertical="top" wrapText="1"/>
    </xf>
    <xf numFmtId="0" fontId="10" fillId="0" borderId="4" xfId="0" applyFont="1" applyBorder="1" applyAlignment="1">
      <alignment vertical="top" wrapText="1"/>
    </xf>
    <xf numFmtId="0" fontId="10" fillId="0" borderId="11" xfId="0" applyFont="1" applyBorder="1" applyAlignment="1">
      <alignment vertical="top" wrapText="1"/>
    </xf>
    <xf numFmtId="0" fontId="0" fillId="0" borderId="0" xfId="0" applyAlignment="1">
      <alignment horizontal="left" vertical="top" wrapText="1" indent="1"/>
    </xf>
    <xf numFmtId="0" fontId="0" fillId="2" borderId="1" xfId="0" applyFill="1" applyBorder="1" applyAlignment="1">
      <alignment horizontal="left" vertical="center" wrapText="1" indent="2"/>
    </xf>
    <xf numFmtId="0" fontId="1" fillId="0" borderId="1" xfId="0" applyFont="1" applyBorder="1" applyAlignment="1">
      <alignment horizontal="left" vertical="top" wrapText="1" indent="2"/>
    </xf>
    <xf numFmtId="0" fontId="1" fillId="2" borderId="1" xfId="0" applyFont="1" applyFill="1" applyBorder="1" applyAlignment="1">
      <alignment horizontal="left" vertical="top" wrapText="1" indent="2"/>
    </xf>
    <xf numFmtId="0" fontId="1" fillId="0" borderId="4" xfId="0" applyFont="1" applyBorder="1" applyAlignment="1">
      <alignment horizontal="left" vertical="top" wrapText="1" indent="2"/>
    </xf>
    <xf numFmtId="0" fontId="1" fillId="0" borderId="2" xfId="0" applyFont="1" applyBorder="1" applyAlignment="1">
      <alignment horizontal="left" vertical="top" wrapText="1" indent="2"/>
    </xf>
    <xf numFmtId="0" fontId="0" fillId="0" borderId="0" xfId="0" applyAlignment="1">
      <alignment horizontal="left" vertical="top" wrapText="1" indent="2"/>
    </xf>
    <xf numFmtId="0" fontId="2" fillId="2" borderId="1" xfId="1" applyFill="1" applyBorder="1" applyAlignment="1">
      <alignment horizontal="left" vertical="center" wrapText="1" indent="1"/>
    </xf>
    <xf numFmtId="0" fontId="0" fillId="0" borderId="2" xfId="0" applyBorder="1" applyAlignment="1">
      <alignment horizontal="left" vertical="top" wrapText="1" indent="1"/>
    </xf>
    <xf numFmtId="0" fontId="1" fillId="2" borderId="1" xfId="0" applyFont="1" applyFill="1" applyBorder="1" applyAlignment="1">
      <alignment horizontal="left" vertical="center" wrapText="1" indent="1"/>
    </xf>
    <xf numFmtId="0" fontId="1" fillId="2" borderId="2" xfId="0" applyFont="1" applyFill="1" applyBorder="1" applyAlignment="1">
      <alignment horizontal="left" vertical="center" wrapText="1" indent="1"/>
    </xf>
    <xf numFmtId="0" fontId="1" fillId="2" borderId="3" xfId="0" applyFont="1" applyFill="1" applyBorder="1" applyAlignment="1">
      <alignment horizontal="left" vertical="center" wrapText="1" indent="1"/>
    </xf>
    <xf numFmtId="0" fontId="0" fillId="0" borderId="14" xfId="0" applyBorder="1" applyAlignment="1">
      <alignment horizontal="left" vertical="top" wrapText="1" indent="1"/>
    </xf>
    <xf numFmtId="0" fontId="4" fillId="0" borderId="7" xfId="0" applyFont="1" applyBorder="1" applyAlignment="1">
      <alignment horizontal="left" vertical="top" wrapText="1" indent="1"/>
    </xf>
    <xf numFmtId="0" fontId="4" fillId="3" borderId="1" xfId="0" applyFont="1" applyFill="1" applyBorder="1" applyAlignment="1">
      <alignment horizontal="left" vertical="top" wrapText="1" indent="1"/>
    </xf>
    <xf numFmtId="0" fontId="4" fillId="3" borderId="0" xfId="0" applyFont="1" applyFill="1" applyAlignment="1">
      <alignment horizontal="left" vertical="top" wrapText="1" indent="1"/>
    </xf>
    <xf numFmtId="0" fontId="10" fillId="3" borderId="1" xfId="0" applyFont="1" applyFill="1" applyBorder="1" applyAlignment="1">
      <alignment horizontal="left" vertical="top" wrapText="1" indent="1"/>
    </xf>
    <xf numFmtId="0" fontId="4" fillId="3" borderId="7" xfId="0" applyFont="1" applyFill="1" applyBorder="1" applyAlignment="1">
      <alignment horizontal="left" vertical="top" wrapText="1" indent="1"/>
    </xf>
    <xf numFmtId="0" fontId="10" fillId="2" borderId="0" xfId="0" applyFont="1" applyFill="1" applyAlignment="1">
      <alignment horizontal="left" vertical="top" wrapText="1" indent="1"/>
    </xf>
    <xf numFmtId="0" fontId="4" fillId="3" borderId="6" xfId="0" applyFont="1" applyFill="1" applyBorder="1" applyAlignment="1">
      <alignment horizontal="left" vertical="top" wrapText="1" indent="1"/>
    </xf>
    <xf numFmtId="0" fontId="10" fillId="4" borderId="9" xfId="0" applyFont="1" applyFill="1" applyBorder="1" applyAlignment="1">
      <alignment horizontal="left" vertical="top" wrapText="1" indent="1"/>
    </xf>
    <xf numFmtId="0" fontId="4" fillId="3" borderId="8" xfId="0" applyFont="1" applyFill="1" applyBorder="1" applyAlignment="1">
      <alignment horizontal="left" vertical="top" wrapText="1" indent="1"/>
    </xf>
    <xf numFmtId="0" fontId="4" fillId="3" borderId="2" xfId="0" applyFont="1" applyFill="1" applyBorder="1" applyAlignment="1">
      <alignment horizontal="left" vertical="top" wrapText="1" indent="1"/>
    </xf>
    <xf numFmtId="0" fontId="4" fillId="0" borderId="10" xfId="0" applyFont="1" applyBorder="1" applyAlignment="1">
      <alignment horizontal="left" vertical="top" wrapText="1" indent="1"/>
    </xf>
    <xf numFmtId="0" fontId="4" fillId="0" borderId="6" xfId="0" applyFont="1" applyBorder="1" applyAlignment="1">
      <alignment horizontal="left" vertical="top" wrapText="1" indent="1"/>
    </xf>
    <xf numFmtId="0" fontId="10" fillId="0" borderId="6" xfId="0" applyFont="1" applyBorder="1" applyAlignment="1">
      <alignment horizontal="left" vertical="top" wrapText="1" indent="1"/>
    </xf>
    <xf numFmtId="0" fontId="4" fillId="0" borderId="11" xfId="0" applyFont="1" applyBorder="1" applyAlignment="1">
      <alignment horizontal="left" vertical="top" wrapText="1" indent="1"/>
    </xf>
    <xf numFmtId="0" fontId="10" fillId="0" borderId="2" xfId="0" applyFont="1" applyBorder="1" applyAlignment="1">
      <alignment horizontal="left" vertical="top" wrapText="1" indent="1"/>
    </xf>
    <xf numFmtId="0" fontId="4" fillId="0" borderId="1" xfId="0" applyFont="1" applyBorder="1" applyAlignment="1">
      <alignment horizontal="left" vertical="top" wrapText="1" indent="1"/>
    </xf>
    <xf numFmtId="0" fontId="10" fillId="0" borderId="7" xfId="0" applyFont="1" applyBorder="1" applyAlignment="1">
      <alignment horizontal="left" vertical="top" wrapText="1" indent="1"/>
    </xf>
    <xf numFmtId="0" fontId="4" fillId="3" borderId="10" xfId="0" applyFont="1" applyFill="1" applyBorder="1" applyAlignment="1">
      <alignment horizontal="left" vertical="top" wrapText="1" indent="1"/>
    </xf>
    <xf numFmtId="0" fontId="10" fillId="2" borderId="7" xfId="0" applyFont="1" applyFill="1" applyBorder="1" applyAlignment="1">
      <alignment horizontal="left" vertical="top" wrapText="1" indent="1"/>
    </xf>
    <xf numFmtId="0" fontId="10" fillId="4" borderId="7" xfId="0" applyFont="1" applyFill="1" applyBorder="1" applyAlignment="1">
      <alignment horizontal="left" vertical="top" wrapText="1" indent="1"/>
    </xf>
    <xf numFmtId="0" fontId="4" fillId="3" borderId="11" xfId="0" applyFont="1" applyFill="1" applyBorder="1" applyAlignment="1">
      <alignment horizontal="left" vertical="top" wrapText="1" indent="1"/>
    </xf>
    <xf numFmtId="0" fontId="4" fillId="3" borderId="12" xfId="0" applyFont="1" applyFill="1" applyBorder="1" applyAlignment="1">
      <alignment horizontal="left" vertical="top" wrapText="1" indent="1"/>
    </xf>
    <xf numFmtId="0" fontId="10" fillId="0" borderId="12" xfId="0" applyFont="1" applyBorder="1" applyAlignment="1">
      <alignment horizontal="left" vertical="top" wrapText="1" indent="1"/>
    </xf>
    <xf numFmtId="0" fontId="4" fillId="2" borderId="7" xfId="0" applyFont="1" applyFill="1" applyBorder="1" applyAlignment="1">
      <alignment horizontal="left" vertical="top" wrapText="1" indent="1"/>
    </xf>
    <xf numFmtId="0" fontId="4" fillId="0" borderId="4" xfId="0" applyFont="1" applyBorder="1" applyAlignment="1">
      <alignment horizontal="left" vertical="top" wrapText="1" indent="1"/>
    </xf>
    <xf numFmtId="0" fontId="4" fillId="0" borderId="9" xfId="0" applyFont="1" applyBorder="1" applyAlignment="1">
      <alignment horizontal="left" vertical="top" wrapText="1" indent="1"/>
    </xf>
    <xf numFmtId="0" fontId="10" fillId="0" borderId="9" xfId="0" applyFont="1" applyBorder="1" applyAlignment="1">
      <alignment horizontal="left" vertical="top" wrapText="1" indent="1"/>
    </xf>
    <xf numFmtId="0" fontId="4" fillId="0" borderId="2" xfId="0" applyFont="1" applyBorder="1" applyAlignment="1">
      <alignment horizontal="left" vertical="top" wrapText="1" indent="1"/>
    </xf>
    <xf numFmtId="0" fontId="10" fillId="0" borderId="4" xfId="0" applyFont="1" applyBorder="1" applyAlignment="1">
      <alignment horizontal="left" vertical="top" wrapText="1" indent="1"/>
    </xf>
    <xf numFmtId="0" fontId="4" fillId="0" borderId="13" xfId="0" applyFont="1" applyBorder="1" applyAlignment="1">
      <alignment horizontal="left" vertical="top" wrapText="1" indent="1"/>
    </xf>
    <xf numFmtId="0" fontId="4" fillId="0" borderId="0" xfId="0" applyFont="1"/>
    <xf numFmtId="8" fontId="4" fillId="0" borderId="0" xfId="0" applyNumberFormat="1" applyFont="1" applyAlignment="1">
      <alignment horizontal="center"/>
    </xf>
    <xf numFmtId="0" fontId="4" fillId="0" borderId="0" xfId="0" applyFont="1" applyAlignment="1">
      <alignment vertical="top"/>
    </xf>
    <xf numFmtId="0" fontId="0" fillId="0" borderId="0" xfId="0" applyAlignment="1">
      <alignment horizontal="left" vertical="top" wrapText="1"/>
    </xf>
    <xf numFmtId="0" fontId="4" fillId="0" borderId="0" xfId="0" applyFont="1" applyAlignment="1">
      <alignment wrapText="1"/>
    </xf>
    <xf numFmtId="0" fontId="4" fillId="0" borderId="8" xfId="0" applyFont="1" applyBorder="1" applyAlignment="1">
      <alignment vertical="top" wrapText="1"/>
    </xf>
    <xf numFmtId="0" fontId="0" fillId="2" borderId="2" xfId="0" applyFill="1" applyBorder="1" applyAlignment="1">
      <alignment horizontal="left" vertical="top" wrapText="1" indent="1"/>
    </xf>
    <xf numFmtId="0" fontId="13" fillId="2" borderId="2" xfId="1" applyFont="1" applyFill="1" applyBorder="1" applyAlignment="1">
      <alignment horizontal="left" vertical="top" wrapText="1" indent="1"/>
    </xf>
    <xf numFmtId="0" fontId="3" fillId="2" borderId="2" xfId="0" applyFont="1" applyFill="1" applyBorder="1" applyAlignment="1">
      <alignment horizontal="left" vertical="top" wrapText="1" indent="1"/>
    </xf>
    <xf numFmtId="0" fontId="1" fillId="0" borderId="2" xfId="0" applyFont="1" applyBorder="1" applyAlignment="1">
      <alignment horizontal="left" vertical="top" wrapText="1" indent="1"/>
    </xf>
    <xf numFmtId="0" fontId="1" fillId="2" borderId="2" xfId="0" applyFont="1" applyFill="1" applyBorder="1" applyAlignment="1">
      <alignment horizontal="left" vertical="top" wrapText="1" indent="1"/>
    </xf>
    <xf numFmtId="0" fontId="4" fillId="2" borderId="2" xfId="0" applyFont="1" applyFill="1" applyBorder="1" applyAlignment="1">
      <alignment horizontal="left" vertical="top" wrapText="1" indent="1"/>
    </xf>
    <xf numFmtId="0" fontId="10" fillId="2" borderId="2" xfId="0" applyFont="1" applyFill="1" applyBorder="1" applyAlignment="1">
      <alignment horizontal="left" vertical="top" wrapText="1" indent="1"/>
    </xf>
    <xf numFmtId="0" fontId="14" fillId="2" borderId="2" xfId="0" applyFont="1" applyFill="1" applyBorder="1" applyAlignment="1">
      <alignment horizontal="left" vertical="top" wrapText="1" indent="1"/>
    </xf>
    <xf numFmtId="0" fontId="2" fillId="2" borderId="2" xfId="1" applyFill="1" applyBorder="1" applyAlignment="1">
      <alignment horizontal="left" vertical="top" wrapText="1" indent="1"/>
    </xf>
    <xf numFmtId="0" fontId="15" fillId="2" borderId="2" xfId="0" applyFont="1" applyFill="1" applyBorder="1" applyAlignment="1">
      <alignment horizontal="left" vertical="top" wrapText="1" indent="1"/>
    </xf>
    <xf numFmtId="0" fontId="15" fillId="0" borderId="2" xfId="0" applyFont="1" applyBorder="1" applyAlignment="1">
      <alignment horizontal="left" vertical="top" wrapText="1" indent="1"/>
    </xf>
    <xf numFmtId="0" fontId="8" fillId="0" borderId="0" xfId="0" applyFont="1" applyAlignment="1">
      <alignment horizontal="center" wrapText="1"/>
    </xf>
    <xf numFmtId="0" fontId="17" fillId="0" borderId="0" xfId="0" applyFont="1" applyAlignment="1">
      <alignment wrapText="1"/>
    </xf>
    <xf numFmtId="8" fontId="0" fillId="0" borderId="0" xfId="0" applyNumberFormat="1"/>
    <xf numFmtId="8" fontId="4" fillId="0" borderId="0" xfId="0" applyNumberFormat="1" applyFont="1"/>
    <xf numFmtId="0" fontId="19" fillId="0" borderId="2" xfId="0" applyFont="1" applyBorder="1" applyAlignment="1">
      <alignment vertical="top" wrapText="1"/>
    </xf>
    <xf numFmtId="0" fontId="18" fillId="2" borderId="2" xfId="0" applyFont="1" applyFill="1" applyBorder="1" applyAlignment="1">
      <alignment horizontal="left" vertical="top" wrapText="1" indent="1"/>
    </xf>
    <xf numFmtId="0" fontId="21" fillId="2" borderId="2" xfId="0" applyFont="1" applyFill="1" applyBorder="1" applyAlignment="1">
      <alignment horizontal="left" vertical="top" wrapText="1"/>
    </xf>
    <xf numFmtId="0" fontId="15" fillId="3" borderId="2" xfId="0" applyFont="1" applyFill="1" applyBorder="1" applyAlignment="1">
      <alignment horizontal="left" vertical="top" wrapText="1" indent="1"/>
    </xf>
    <xf numFmtId="0" fontId="18" fillId="2" borderId="2" xfId="1" applyFont="1" applyFill="1" applyBorder="1" applyAlignment="1">
      <alignment vertical="top" wrapText="1" indent="1"/>
    </xf>
    <xf numFmtId="0" fontId="18" fillId="2" borderId="2" xfId="0" applyFont="1" applyFill="1" applyBorder="1" applyAlignment="1">
      <alignment vertical="top" wrapText="1"/>
    </xf>
    <xf numFmtId="0" fontId="18" fillId="5" borderId="2" xfId="0" applyFont="1" applyFill="1" applyBorder="1" applyAlignment="1">
      <alignment horizontal="left" vertical="top" wrapText="1" indent="1"/>
    </xf>
    <xf numFmtId="0" fontId="8" fillId="0" borderId="1" xfId="0" applyFont="1" applyBorder="1" applyAlignment="1">
      <alignment wrapText="1"/>
    </xf>
    <xf numFmtId="0" fontId="14" fillId="0" borderId="0" xfId="0" applyFont="1" applyAlignment="1">
      <alignment wrapText="1"/>
    </xf>
    <xf numFmtId="0" fontId="8" fillId="0" borderId="10" xfId="0" applyFont="1" applyBorder="1" applyAlignment="1">
      <alignment wrapText="1"/>
    </xf>
    <xf numFmtId="0" fontId="22" fillId="2" borderId="2" xfId="0" applyFont="1" applyFill="1" applyBorder="1" applyAlignment="1">
      <alignment horizontal="left" vertical="top" wrapText="1" indent="1"/>
    </xf>
    <xf numFmtId="0" fontId="3" fillId="0" borderId="0" xfId="0" applyFont="1" applyAlignment="1">
      <alignment horizontal="left" vertical="top" wrapText="1" indent="1"/>
    </xf>
    <xf numFmtId="0" fontId="3" fillId="0" borderId="0" xfId="0" applyFont="1" applyAlignment="1">
      <alignment vertical="top" wrapText="1"/>
    </xf>
    <xf numFmtId="0" fontId="22" fillId="0" borderId="2" xfId="0" applyFont="1" applyBorder="1" applyAlignment="1">
      <alignment horizontal="left" vertical="top" wrapText="1" indent="1"/>
    </xf>
    <xf numFmtId="0" fontId="3" fillId="2" borderId="0" xfId="0" applyFont="1" applyFill="1" applyAlignment="1">
      <alignment vertical="top" wrapText="1"/>
    </xf>
    <xf numFmtId="0" fontId="3" fillId="0" borderId="0" xfId="0" applyFont="1" applyAlignment="1">
      <alignment horizontal="left" vertical="top" wrapText="1"/>
    </xf>
    <xf numFmtId="0" fontId="3" fillId="0" borderId="0" xfId="0" applyFont="1" applyAlignment="1">
      <alignment vertical="top" wrapText="1" indent="1"/>
    </xf>
    <xf numFmtId="0" fontId="21" fillId="0" borderId="2" xfId="0" applyFont="1" applyBorder="1" applyAlignment="1">
      <alignment horizontal="left" vertical="top" wrapText="1"/>
    </xf>
    <xf numFmtId="0" fontId="18" fillId="0" borderId="2" xfId="0" applyFont="1" applyBorder="1" applyAlignment="1">
      <alignment vertical="top" wrapText="1"/>
    </xf>
    <xf numFmtId="0" fontId="15" fillId="3" borderId="2" xfId="0" applyFont="1" applyFill="1" applyBorder="1" applyAlignment="1">
      <alignment vertical="top" wrapText="1"/>
    </xf>
    <xf numFmtId="0" fontId="18" fillId="0" borderId="2" xfId="0" applyFont="1" applyBorder="1" applyAlignment="1">
      <alignment horizontal="left" vertical="top" wrapText="1" indent="1"/>
    </xf>
    <xf numFmtId="0" fontId="21" fillId="0" borderId="2" xfId="0" applyFont="1" applyBorder="1" applyAlignment="1">
      <alignment horizontal="left" vertical="top" wrapText="1" indent="1"/>
    </xf>
    <xf numFmtId="0" fontId="19" fillId="0" borderId="2" xfId="0" applyFont="1" applyBorder="1" applyAlignment="1">
      <alignment horizontal="left" vertical="top" wrapText="1" indent="1"/>
    </xf>
    <xf numFmtId="0" fontId="4" fillId="5" borderId="2" xfId="0" applyFont="1" applyFill="1" applyBorder="1" applyAlignment="1">
      <alignment horizontal="left" vertical="top" wrapText="1" indent="1"/>
    </xf>
    <xf numFmtId="0" fontId="19" fillId="2" borderId="2" xfId="0" applyFont="1" applyFill="1" applyBorder="1" applyAlignment="1">
      <alignment horizontal="left" vertical="top" wrapText="1" inden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s://townofsouthttps/townofsouthborough-my.sharepoint.com/:b:/g/personal/jmontijo_southboroughma_gov/EdK4LaQ6O4tPphwLdw2EnW0BowkdjpflNKN7Ou0mzp4TEg?e=bY2SYPhborough-my.sharepoint.com/:b:/g/personal/jmontijo_southboroughma_gov/ETLFa4Epn7xAjY6putwsijwBALZw0zM_Om3EO0jrCVeF7Q?e=Y2wKYG"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townofsouthttps/townofsouthborough-my.sharepoint.com/:b:/g/personal/jmontijo_southboroughma_gov/EdK4LaQ6O4tPphwLdw2EnW0BowkdjpflNKN7Ou0mzp4TEg?e=bY2SYPhborough-my.sharepoint.com/:b:/g/personal/jmontijo_southboroughma_gov/ETLFa4Epn7xAjY6putwsijwBALZw0zM_Om3EO0jrCVeF7Q?e=Y2wKY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townofsouthttps/townofsouthborough-my.sharepoint.com/:b:/g/personal/jmontijo_southboroughma_gov/EdK4LaQ6O4tPphwLdw2EnW0BowkdjpflNKN7Ou0mzp4TEg?e=bY2SYPhborough-my.sharepoint.com/:b:/g/personal/jmontijo_southboroughma_gov/ETLFa4Epn7xAjY6putwsijwBALZw0zM_Om3EO0jrCVeF7Q?e=Y2wKYG"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townofsouthttps/townofsouthborough-my.sharepoint.com/:b:/g/personal/jmontijo_southboroughma_gov/EdK4LaQ6O4tPphwLdw2EnW0BowkdjpflNKN7Ou0mzp4TEg?e=bY2SYPhborough-my.sharepoint.com/:b:/g/personal/jmontijo_southboroughma_gov/ETLFa4Epn7xAjY6putwsijwBALZw0zM_Om3EO0jrCVeF7Q?e=Y2wKY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1"/>
  <sheetViews>
    <sheetView zoomScale="75" zoomScaleNormal="75" workbookViewId="0">
      <pane xSplit="1" ySplit="1" topLeftCell="B2" activePane="bottomRight" state="frozen"/>
      <selection pane="bottomRight" activeCell="G2" sqref="G2"/>
      <selection pane="bottomLeft"/>
      <selection pane="topRight"/>
    </sheetView>
  </sheetViews>
  <sheetFormatPr defaultColWidth="8.85546875" defaultRowHeight="15"/>
  <cols>
    <col min="1" max="1" width="35.7109375" style="139" bestFit="1" customWidth="1"/>
    <col min="2" max="2" width="122.5703125" style="139" customWidth="1"/>
    <col min="3" max="3" width="77.5703125" style="139" customWidth="1"/>
    <col min="4" max="4" width="85.7109375" style="139" customWidth="1"/>
    <col min="5" max="5" width="75.85546875" style="139" customWidth="1"/>
    <col min="6" max="6" width="56.140625" style="139" customWidth="1"/>
    <col min="7" max="7" width="100.42578125" style="139" customWidth="1"/>
    <col min="8" max="8" width="46.7109375" style="139" customWidth="1"/>
    <col min="9" max="9" width="47.140625" style="139" customWidth="1"/>
    <col min="10" max="10" width="43.5703125" style="139" customWidth="1"/>
    <col min="11" max="11" width="42.5703125" style="139" customWidth="1"/>
    <col min="12" max="12" width="91.42578125" style="139" customWidth="1"/>
    <col min="13" max="13" width="64.140625" style="144" customWidth="1"/>
    <col min="14" max="14" width="135.140625" style="139" customWidth="1"/>
    <col min="15" max="15" width="82" style="139" customWidth="1"/>
    <col min="16" max="16" width="66.140625" style="139" customWidth="1"/>
    <col min="17" max="17" width="60.5703125" style="139" customWidth="1"/>
    <col min="18" max="18" width="134.140625" style="139" customWidth="1"/>
    <col min="19" max="16384" width="8.85546875" style="140"/>
  </cols>
  <sheetData>
    <row r="1" spans="1:17" ht="30.75">
      <c r="A1" s="115"/>
      <c r="B1" s="138" t="s">
        <v>0</v>
      </c>
      <c r="C1" s="138" t="s">
        <v>1</v>
      </c>
      <c r="D1" s="138" t="s">
        <v>2</v>
      </c>
      <c r="E1" s="138" t="s">
        <v>3</v>
      </c>
      <c r="F1" s="138" t="s">
        <v>4</v>
      </c>
      <c r="G1" s="138" t="s">
        <v>5</v>
      </c>
      <c r="H1" s="138" t="s">
        <v>6</v>
      </c>
      <c r="I1" s="138" t="s">
        <v>7</v>
      </c>
      <c r="J1" s="138" t="s">
        <v>8</v>
      </c>
      <c r="K1" s="138" t="s">
        <v>9</v>
      </c>
      <c r="L1" s="138" t="s">
        <v>10</v>
      </c>
      <c r="M1" s="132" t="s">
        <v>11</v>
      </c>
      <c r="N1" s="138" t="s">
        <v>12</v>
      </c>
      <c r="O1" s="138" t="s">
        <v>13</v>
      </c>
      <c r="P1" s="138" t="s">
        <v>14</v>
      </c>
      <c r="Q1" s="138" t="s">
        <v>15</v>
      </c>
    </row>
    <row r="2" spans="1:17" ht="351">
      <c r="A2" s="141" t="s">
        <v>16</v>
      </c>
      <c r="B2" s="104" t="s">
        <v>17</v>
      </c>
      <c r="C2" s="123" t="s">
        <v>18</v>
      </c>
      <c r="D2" s="104" t="s">
        <v>19</v>
      </c>
      <c r="E2" s="123" t="s">
        <v>20</v>
      </c>
      <c r="F2" s="104" t="s">
        <v>21</v>
      </c>
      <c r="G2" s="104" t="s">
        <v>22</v>
      </c>
      <c r="H2" s="104" t="s">
        <v>22</v>
      </c>
      <c r="I2" s="104" t="s">
        <v>22</v>
      </c>
      <c r="J2" s="104" t="s">
        <v>22</v>
      </c>
      <c r="K2" s="145" t="s">
        <v>23</v>
      </c>
      <c r="L2" s="104" t="s">
        <v>22</v>
      </c>
      <c r="M2" s="146" t="s">
        <v>24</v>
      </c>
      <c r="N2" s="104" t="s">
        <v>25</v>
      </c>
      <c r="O2" s="104" t="s">
        <v>26</v>
      </c>
      <c r="P2" s="104" t="s">
        <v>22</v>
      </c>
      <c r="Q2" s="104" t="s">
        <v>22</v>
      </c>
    </row>
    <row r="3" spans="1:17" ht="388.5" customHeight="1">
      <c r="A3" s="138" t="s">
        <v>27</v>
      </c>
      <c r="B3" s="147" t="s">
        <v>28</v>
      </c>
      <c r="C3" s="131" t="s">
        <v>29</v>
      </c>
      <c r="D3" s="131" t="s">
        <v>30</v>
      </c>
      <c r="E3" s="131" t="s">
        <v>31</v>
      </c>
      <c r="F3" s="122" t="s">
        <v>21</v>
      </c>
      <c r="G3" s="147" t="s">
        <v>32</v>
      </c>
      <c r="H3" s="115" t="s">
        <v>33</v>
      </c>
      <c r="I3" s="131" t="s">
        <v>34</v>
      </c>
      <c r="J3" s="131"/>
      <c r="K3" s="147" t="s">
        <v>35</v>
      </c>
      <c r="L3" s="147" t="s">
        <v>36</v>
      </c>
      <c r="M3" s="133" t="s">
        <v>37</v>
      </c>
      <c r="N3" s="131"/>
      <c r="O3" s="147" t="s">
        <v>38</v>
      </c>
      <c r="P3" s="147"/>
      <c r="Q3" s="147" t="s">
        <v>39</v>
      </c>
    </row>
    <row r="4" spans="1:17" s="142" customFormat="1" ht="396.75" customHeight="1">
      <c r="A4" s="141" t="s">
        <v>40</v>
      </c>
      <c r="B4" s="104" t="s">
        <v>41</v>
      </c>
      <c r="C4" s="104" t="s">
        <v>42</v>
      </c>
      <c r="D4" s="104" t="s">
        <v>43</v>
      </c>
      <c r="E4" s="104" t="s">
        <v>20</v>
      </c>
      <c r="F4" s="104" t="s">
        <v>21</v>
      </c>
      <c r="G4" s="104" t="s">
        <v>44</v>
      </c>
      <c r="H4" s="104" t="s">
        <v>45</v>
      </c>
      <c r="I4" s="104" t="s">
        <v>46</v>
      </c>
      <c r="J4" s="104" t="s">
        <v>47</v>
      </c>
      <c r="K4" s="104" t="s">
        <v>23</v>
      </c>
      <c r="L4" s="104" t="s">
        <v>48</v>
      </c>
      <c r="M4" s="148" t="s">
        <v>49</v>
      </c>
      <c r="N4" s="123" t="s">
        <v>50</v>
      </c>
      <c r="O4" s="104" t="s">
        <v>51</v>
      </c>
      <c r="P4" s="104" t="s">
        <v>52</v>
      </c>
      <c r="Q4" s="104" t="s">
        <v>53</v>
      </c>
    </row>
    <row r="5" spans="1:17" s="142" customFormat="1" ht="250.5" customHeight="1">
      <c r="A5" s="120" t="s">
        <v>54</v>
      </c>
      <c r="B5" s="118" t="s">
        <v>55</v>
      </c>
      <c r="C5" s="118" t="s">
        <v>56</v>
      </c>
      <c r="D5" s="118" t="s">
        <v>57</v>
      </c>
      <c r="E5" s="118" t="s">
        <v>58</v>
      </c>
      <c r="F5" s="118" t="s">
        <v>31</v>
      </c>
      <c r="G5" s="118" t="s">
        <v>31</v>
      </c>
      <c r="H5" s="118" t="s">
        <v>31</v>
      </c>
      <c r="I5" s="118" t="s">
        <v>56</v>
      </c>
      <c r="J5" s="118" t="s">
        <v>59</v>
      </c>
      <c r="K5" s="118" t="s">
        <v>60</v>
      </c>
      <c r="L5" s="131" t="s">
        <v>61</v>
      </c>
      <c r="M5" s="129" t="s">
        <v>62</v>
      </c>
      <c r="N5" s="118" t="s">
        <v>63</v>
      </c>
      <c r="O5" s="118" t="s">
        <v>64</v>
      </c>
      <c r="P5" s="118" t="s">
        <v>65</v>
      </c>
      <c r="Q5" s="118" t="s">
        <v>56</v>
      </c>
    </row>
    <row r="6" spans="1:17" ht="351.75" customHeight="1">
      <c r="A6" s="141" t="s">
        <v>66</v>
      </c>
      <c r="B6" s="104" t="s">
        <v>67</v>
      </c>
      <c r="C6" s="104" t="s">
        <v>68</v>
      </c>
      <c r="D6" s="104" t="s">
        <v>69</v>
      </c>
      <c r="E6" s="104" t="s">
        <v>70</v>
      </c>
      <c r="F6" s="104" t="s">
        <v>71</v>
      </c>
      <c r="G6" s="104" t="s">
        <v>72</v>
      </c>
      <c r="H6" s="104" t="s">
        <v>73</v>
      </c>
      <c r="I6" s="104" t="s">
        <v>74</v>
      </c>
      <c r="J6" s="104" t="s">
        <v>75</v>
      </c>
      <c r="K6" s="104" t="s">
        <v>76</v>
      </c>
      <c r="L6" s="123" t="s">
        <v>77</v>
      </c>
      <c r="M6" s="134" t="s">
        <v>78</v>
      </c>
      <c r="N6" s="104" t="s">
        <v>79</v>
      </c>
      <c r="O6" s="104" t="s">
        <v>80</v>
      </c>
      <c r="P6" s="104" t="s">
        <v>81</v>
      </c>
      <c r="Q6" s="104" t="s">
        <v>82</v>
      </c>
    </row>
    <row r="7" spans="1:17" s="143" customFormat="1" ht="409.6">
      <c r="A7" s="120" t="s">
        <v>83</v>
      </c>
      <c r="B7" s="122" t="s">
        <v>84</v>
      </c>
      <c r="C7" s="122" t="s">
        <v>85</v>
      </c>
      <c r="D7" s="118" t="s">
        <v>86</v>
      </c>
      <c r="E7" s="118" t="s">
        <v>20</v>
      </c>
      <c r="F7" s="118" t="s">
        <v>21</v>
      </c>
      <c r="G7" s="118" t="s">
        <v>87</v>
      </c>
      <c r="H7" s="118" t="s">
        <v>88</v>
      </c>
      <c r="I7" s="118" t="s">
        <v>89</v>
      </c>
      <c r="J7" s="118" t="s">
        <v>90</v>
      </c>
      <c r="K7" s="130" t="s">
        <v>23</v>
      </c>
      <c r="L7" s="86" t="s">
        <v>91</v>
      </c>
      <c r="M7" s="129" t="s">
        <v>92</v>
      </c>
      <c r="N7" s="118" t="s">
        <v>93</v>
      </c>
      <c r="O7" s="118" t="s">
        <v>94</v>
      </c>
      <c r="P7" s="118" t="s">
        <v>95</v>
      </c>
      <c r="Q7" s="118" t="s">
        <v>89</v>
      </c>
    </row>
    <row r="8" spans="1:17" ht="318" customHeight="1">
      <c r="A8" s="141" t="s">
        <v>96</v>
      </c>
      <c r="B8" s="104" t="s">
        <v>97</v>
      </c>
      <c r="C8" s="104" t="s">
        <v>98</v>
      </c>
      <c r="D8" s="104" t="s">
        <v>99</v>
      </c>
      <c r="E8" s="104" t="s">
        <v>100</v>
      </c>
      <c r="F8" s="104" t="s">
        <v>101</v>
      </c>
      <c r="G8" s="104" t="s">
        <v>102</v>
      </c>
      <c r="H8" s="104" t="s">
        <v>103</v>
      </c>
      <c r="I8" s="104" t="s">
        <v>104</v>
      </c>
      <c r="J8" s="104" t="s">
        <v>105</v>
      </c>
      <c r="K8" s="149" t="s">
        <v>106</v>
      </c>
      <c r="L8" s="123" t="s">
        <v>107</v>
      </c>
      <c r="M8" s="150" t="s">
        <v>108</v>
      </c>
      <c r="N8" s="104" t="s">
        <v>109</v>
      </c>
      <c r="O8" s="104" t="s">
        <v>110</v>
      </c>
      <c r="P8" s="104" t="s">
        <v>111</v>
      </c>
      <c r="Q8" s="104" t="s">
        <v>112</v>
      </c>
    </row>
    <row r="9" spans="1:17" s="142" customFormat="1" ht="309.75" customHeight="1">
      <c r="A9" s="138" t="s">
        <v>113</v>
      </c>
      <c r="B9" s="118" t="s">
        <v>114</v>
      </c>
      <c r="C9" s="118" t="s">
        <v>115</v>
      </c>
      <c r="D9" s="118" t="s">
        <v>116</v>
      </c>
      <c r="E9" s="118" t="s">
        <v>117</v>
      </c>
      <c r="F9" s="118" t="s">
        <v>118</v>
      </c>
      <c r="G9" s="122" t="s">
        <v>119</v>
      </c>
      <c r="H9" s="118" t="s">
        <v>120</v>
      </c>
      <c r="I9" s="118" t="s">
        <v>121</v>
      </c>
      <c r="J9" s="118" t="s">
        <v>122</v>
      </c>
      <c r="K9" s="118" t="s">
        <v>123</v>
      </c>
      <c r="L9" s="122" t="s">
        <v>124</v>
      </c>
      <c r="M9" s="133" t="s">
        <v>125</v>
      </c>
      <c r="N9" s="118" t="s">
        <v>126</v>
      </c>
      <c r="O9" s="118" t="s">
        <v>127</v>
      </c>
      <c r="P9" s="118" t="s">
        <v>128</v>
      </c>
      <c r="Q9" s="118" t="s">
        <v>129</v>
      </c>
    </row>
    <row r="10" spans="1:17" ht="360" customHeight="1">
      <c r="A10" s="141" t="s">
        <v>130</v>
      </c>
      <c r="B10" s="104" t="s">
        <v>131</v>
      </c>
      <c r="C10" s="104" t="s">
        <v>132</v>
      </c>
      <c r="D10" s="104" t="s">
        <v>133</v>
      </c>
      <c r="E10" s="104" t="s">
        <v>134</v>
      </c>
      <c r="F10" s="104" t="s">
        <v>22</v>
      </c>
      <c r="G10" s="104" t="s">
        <v>135</v>
      </c>
      <c r="H10" s="104" t="s">
        <v>22</v>
      </c>
      <c r="I10" s="104" t="s">
        <v>136</v>
      </c>
      <c r="J10" s="104" t="s">
        <v>22</v>
      </c>
      <c r="K10" s="104" t="s">
        <v>123</v>
      </c>
      <c r="L10" s="151" t="s">
        <v>137</v>
      </c>
      <c r="M10" s="128" t="s">
        <v>138</v>
      </c>
      <c r="N10" s="104" t="s">
        <v>139</v>
      </c>
      <c r="O10" s="104" t="s">
        <v>140</v>
      </c>
      <c r="P10" s="104" t="s">
        <v>22</v>
      </c>
      <c r="Q10" s="104" t="s">
        <v>136</v>
      </c>
    </row>
    <row r="11" spans="1:17" ht="409.5" customHeight="1">
      <c r="A11" s="138" t="s">
        <v>141</v>
      </c>
      <c r="B11" s="115" t="s">
        <v>142</v>
      </c>
      <c r="C11" s="115" t="s">
        <v>143</v>
      </c>
      <c r="D11" s="115" t="s">
        <v>144</v>
      </c>
      <c r="E11" s="115" t="s">
        <v>145</v>
      </c>
      <c r="F11" s="115" t="s">
        <v>21</v>
      </c>
      <c r="G11" s="115" t="s">
        <v>146</v>
      </c>
      <c r="H11" s="115" t="s">
        <v>45</v>
      </c>
      <c r="I11" s="115" t="s">
        <v>147</v>
      </c>
      <c r="J11" s="115"/>
      <c r="K11" s="115"/>
      <c r="L11" s="115" t="s">
        <v>148</v>
      </c>
      <c r="M11" s="152" t="s">
        <v>149</v>
      </c>
      <c r="N11" s="115"/>
      <c r="O11" s="115" t="s">
        <v>150</v>
      </c>
      <c r="P11" s="115" t="s">
        <v>151</v>
      </c>
      <c r="Q11" s="115" t="s">
        <v>152</v>
      </c>
    </row>
  </sheetData>
  <pageMargins left="0.7" right="0.7" top="0.75" bottom="0.75" header="0.3" footer="0.3"/>
  <pageSetup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7AA-FB30-45E3-A873-452A096DAD8E}">
  <dimension ref="A1:K17"/>
  <sheetViews>
    <sheetView zoomScale="75" zoomScaleNormal="75" workbookViewId="0">
      <pane xSplit="1" ySplit="1" topLeftCell="C4" activePane="bottomRight" state="frozen"/>
      <selection pane="bottomRight" activeCell="C4" sqref="C4"/>
      <selection pane="bottomLeft"/>
      <selection pane="topRight"/>
    </sheetView>
  </sheetViews>
  <sheetFormatPr defaultRowHeight="15"/>
  <cols>
    <col min="1" max="1" width="19.7109375" customWidth="1"/>
    <col min="2" max="2" width="80.7109375" customWidth="1"/>
    <col min="3" max="3" width="119.7109375" customWidth="1"/>
    <col min="4" max="11" width="80.7109375" customWidth="1"/>
  </cols>
  <sheetData>
    <row r="1" spans="1:11" ht="87" customHeight="1">
      <c r="A1" s="135" t="s">
        <v>153</v>
      </c>
      <c r="B1" s="136" t="s">
        <v>154</v>
      </c>
      <c r="C1" s="136" t="s">
        <v>155</v>
      </c>
      <c r="D1" s="136" t="s">
        <v>156</v>
      </c>
      <c r="E1" s="136" t="s">
        <v>54</v>
      </c>
      <c r="F1" s="136" t="s">
        <v>157</v>
      </c>
      <c r="G1" s="136" t="s">
        <v>83</v>
      </c>
      <c r="H1" s="136" t="s">
        <v>96</v>
      </c>
      <c r="I1" s="136" t="s">
        <v>113</v>
      </c>
      <c r="J1" s="136" t="s">
        <v>130</v>
      </c>
      <c r="K1" s="136" t="s">
        <v>158</v>
      </c>
    </row>
    <row r="2" spans="1:11" ht="409.5">
      <c r="A2" s="137" t="s">
        <v>0</v>
      </c>
      <c r="B2" s="111" t="s">
        <v>17</v>
      </c>
      <c r="C2" s="111" t="s">
        <v>28</v>
      </c>
      <c r="D2" s="111" t="s">
        <v>41</v>
      </c>
      <c r="E2" s="111" t="s">
        <v>55</v>
      </c>
      <c r="F2" s="111" t="s">
        <v>67</v>
      </c>
      <c r="G2" s="111" t="s">
        <v>159</v>
      </c>
      <c r="H2" s="111" t="s">
        <v>97</v>
      </c>
      <c r="I2" s="111" t="s">
        <v>114</v>
      </c>
      <c r="J2" s="111" t="s">
        <v>131</v>
      </c>
      <c r="K2" s="111" t="s">
        <v>142</v>
      </c>
    </row>
    <row r="3" spans="1:11" ht="360">
      <c r="A3" s="137" t="s">
        <v>1</v>
      </c>
      <c r="B3" s="111" t="s">
        <v>18</v>
      </c>
      <c r="C3" s="111" t="s">
        <v>29</v>
      </c>
      <c r="D3" s="111" t="s">
        <v>42</v>
      </c>
      <c r="E3" s="111" t="s">
        <v>56</v>
      </c>
      <c r="F3" s="111" t="s">
        <v>68</v>
      </c>
      <c r="G3" s="111" t="s">
        <v>85</v>
      </c>
      <c r="H3" s="111" t="s">
        <v>98</v>
      </c>
      <c r="I3" s="111" t="s">
        <v>115</v>
      </c>
      <c r="J3" s="111" t="s">
        <v>132</v>
      </c>
      <c r="K3" s="111" t="s">
        <v>143</v>
      </c>
    </row>
    <row r="4" spans="1:11" ht="330">
      <c r="A4" s="137" t="s">
        <v>2</v>
      </c>
      <c r="B4" s="111" t="s">
        <v>19</v>
      </c>
      <c r="C4" s="111" t="s">
        <v>30</v>
      </c>
      <c r="D4" s="111" t="s">
        <v>43</v>
      </c>
      <c r="E4" s="111" t="s">
        <v>57</v>
      </c>
      <c r="F4" s="111" t="s">
        <v>69</v>
      </c>
      <c r="G4" s="111" t="s">
        <v>86</v>
      </c>
      <c r="H4" s="111" t="s">
        <v>99</v>
      </c>
      <c r="I4" s="111" t="s">
        <v>116</v>
      </c>
      <c r="J4" s="111" t="s">
        <v>160</v>
      </c>
      <c r="K4" s="111" t="s">
        <v>144</v>
      </c>
    </row>
    <row r="5" spans="1:11" ht="345">
      <c r="A5" s="137" t="s">
        <v>3</v>
      </c>
      <c r="B5" s="111" t="s">
        <v>20</v>
      </c>
      <c r="C5" s="111"/>
      <c r="D5" s="111" t="s">
        <v>20</v>
      </c>
      <c r="E5" s="111" t="s">
        <v>58</v>
      </c>
      <c r="F5" s="111" t="s">
        <v>70</v>
      </c>
      <c r="G5" s="111" t="s">
        <v>20</v>
      </c>
      <c r="H5" s="111" t="s">
        <v>100</v>
      </c>
      <c r="I5" s="111" t="s">
        <v>117</v>
      </c>
      <c r="J5" s="111" t="s">
        <v>134</v>
      </c>
      <c r="K5" s="111" t="s">
        <v>145</v>
      </c>
    </row>
    <row r="6" spans="1:11" ht="60">
      <c r="A6" s="137" t="s">
        <v>4</v>
      </c>
      <c r="B6" s="111" t="s">
        <v>21</v>
      </c>
      <c r="C6" s="111" t="s">
        <v>21</v>
      </c>
      <c r="D6" s="111" t="s">
        <v>21</v>
      </c>
      <c r="E6" s="111"/>
      <c r="F6" s="111" t="s">
        <v>71</v>
      </c>
      <c r="G6" s="111" t="s">
        <v>21</v>
      </c>
      <c r="H6" s="111" t="s">
        <v>101</v>
      </c>
      <c r="I6" s="111" t="s">
        <v>118</v>
      </c>
      <c r="J6" s="111" t="s">
        <v>22</v>
      </c>
      <c r="K6" s="111" t="s">
        <v>21</v>
      </c>
    </row>
    <row r="7" spans="1:11" ht="409.5">
      <c r="A7" s="137" t="s">
        <v>5</v>
      </c>
      <c r="B7" s="111" t="s">
        <v>22</v>
      </c>
      <c r="C7" s="111" t="s">
        <v>32</v>
      </c>
      <c r="D7" s="111" t="s">
        <v>44</v>
      </c>
      <c r="E7" s="111"/>
      <c r="F7" s="111" t="s">
        <v>72</v>
      </c>
      <c r="G7" s="111" t="s">
        <v>87</v>
      </c>
      <c r="H7" s="111" t="s">
        <v>102</v>
      </c>
      <c r="I7" s="111" t="s">
        <v>119</v>
      </c>
      <c r="J7" s="111" t="s">
        <v>135</v>
      </c>
      <c r="K7" s="111" t="s">
        <v>146</v>
      </c>
    </row>
    <row r="8" spans="1:11" ht="120">
      <c r="A8" s="137" t="s">
        <v>6</v>
      </c>
      <c r="B8" s="111" t="s">
        <v>22</v>
      </c>
      <c r="C8" s="111" t="s">
        <v>33</v>
      </c>
      <c r="D8" s="111" t="s">
        <v>45</v>
      </c>
      <c r="E8" s="111"/>
      <c r="F8" s="111" t="s">
        <v>73</v>
      </c>
      <c r="G8" s="111" t="s">
        <v>88</v>
      </c>
      <c r="H8" s="111" t="s">
        <v>103</v>
      </c>
      <c r="I8" s="111" t="s">
        <v>120</v>
      </c>
      <c r="J8" s="111" t="s">
        <v>22</v>
      </c>
      <c r="K8" s="111" t="s">
        <v>45</v>
      </c>
    </row>
    <row r="9" spans="1:11" ht="300">
      <c r="A9" s="137" t="s">
        <v>7</v>
      </c>
      <c r="B9" s="111" t="s">
        <v>22</v>
      </c>
      <c r="C9" s="111" t="s">
        <v>34</v>
      </c>
      <c r="D9" s="111" t="s">
        <v>46</v>
      </c>
      <c r="E9" s="111" t="s">
        <v>56</v>
      </c>
      <c r="F9" s="111" t="s">
        <v>74</v>
      </c>
      <c r="G9" s="111" t="s">
        <v>89</v>
      </c>
      <c r="H9" s="111" t="s">
        <v>104</v>
      </c>
      <c r="I9" s="111" t="s">
        <v>121</v>
      </c>
      <c r="J9" s="111" t="s">
        <v>161</v>
      </c>
      <c r="K9" s="111" t="s">
        <v>147</v>
      </c>
    </row>
    <row r="10" spans="1:11" ht="60">
      <c r="A10" s="137" t="s">
        <v>8</v>
      </c>
      <c r="B10" s="111" t="s">
        <v>22</v>
      </c>
      <c r="C10" s="111"/>
      <c r="D10" s="111" t="s">
        <v>47</v>
      </c>
      <c r="E10" s="111" t="s">
        <v>59</v>
      </c>
      <c r="F10" s="111" t="s">
        <v>75</v>
      </c>
      <c r="G10" s="111" t="s">
        <v>90</v>
      </c>
      <c r="H10" s="111" t="s">
        <v>105</v>
      </c>
      <c r="I10" s="111" t="s">
        <v>122</v>
      </c>
      <c r="J10" s="111" t="s">
        <v>22</v>
      </c>
      <c r="K10" s="111"/>
    </row>
    <row r="11" spans="1:11" ht="75">
      <c r="A11" s="137" t="s">
        <v>9</v>
      </c>
      <c r="B11" s="111" t="s">
        <v>23</v>
      </c>
      <c r="C11" s="111" t="s">
        <v>35</v>
      </c>
      <c r="D11" s="111" t="s">
        <v>23</v>
      </c>
      <c r="E11" s="111" t="s">
        <v>60</v>
      </c>
      <c r="F11" s="111" t="s">
        <v>76</v>
      </c>
      <c r="G11" s="111" t="s">
        <v>23</v>
      </c>
      <c r="H11" s="111" t="s">
        <v>106</v>
      </c>
      <c r="I11" s="111" t="s">
        <v>123</v>
      </c>
      <c r="J11" s="111" t="s">
        <v>123</v>
      </c>
      <c r="K11" s="111"/>
    </row>
    <row r="12" spans="1:11" ht="270">
      <c r="A12" s="137" t="s">
        <v>10</v>
      </c>
      <c r="B12" s="111" t="s">
        <v>22</v>
      </c>
      <c r="C12" s="111" t="s">
        <v>36</v>
      </c>
      <c r="D12" s="111" t="s">
        <v>48</v>
      </c>
      <c r="E12" s="111" t="s">
        <v>162</v>
      </c>
      <c r="F12" s="111" t="s">
        <v>163</v>
      </c>
      <c r="G12" s="111" t="s">
        <v>91</v>
      </c>
      <c r="H12" s="111" t="s">
        <v>164</v>
      </c>
      <c r="I12" s="111" t="s">
        <v>165</v>
      </c>
      <c r="J12" s="111" t="s">
        <v>137</v>
      </c>
      <c r="K12" s="111" t="s">
        <v>148</v>
      </c>
    </row>
    <row r="13" spans="1:11" ht="135">
      <c r="A13" s="137" t="s">
        <v>11</v>
      </c>
      <c r="B13" s="111" t="s">
        <v>166</v>
      </c>
      <c r="C13" s="111" t="s">
        <v>167</v>
      </c>
      <c r="D13" s="111" t="s">
        <v>168</v>
      </c>
      <c r="E13" s="111" t="s">
        <v>169</v>
      </c>
      <c r="F13" s="111" t="s">
        <v>170</v>
      </c>
      <c r="G13" s="111" t="s">
        <v>171</v>
      </c>
      <c r="H13" s="111" t="s">
        <v>172</v>
      </c>
      <c r="I13" s="111" t="s">
        <v>173</v>
      </c>
      <c r="J13" s="111" t="s">
        <v>174</v>
      </c>
      <c r="K13" s="111" t="s">
        <v>175</v>
      </c>
    </row>
    <row r="14" spans="1:11" ht="409.5">
      <c r="A14" s="137" t="s">
        <v>12</v>
      </c>
      <c r="B14" s="111" t="s">
        <v>176</v>
      </c>
      <c r="C14" s="111"/>
      <c r="D14" s="111" t="s">
        <v>177</v>
      </c>
      <c r="E14" s="111" t="s">
        <v>63</v>
      </c>
      <c r="F14" s="111" t="s">
        <v>79</v>
      </c>
      <c r="G14" s="111" t="s">
        <v>178</v>
      </c>
      <c r="H14" s="111" t="s">
        <v>109</v>
      </c>
      <c r="I14" s="111" t="s">
        <v>126</v>
      </c>
      <c r="J14" s="111" t="s">
        <v>139</v>
      </c>
      <c r="K14" s="111"/>
    </row>
    <row r="15" spans="1:11" ht="255">
      <c r="A15" s="137" t="s">
        <v>13</v>
      </c>
      <c r="B15" s="111"/>
      <c r="C15" s="111" t="s">
        <v>38</v>
      </c>
      <c r="D15" s="111" t="s">
        <v>51</v>
      </c>
      <c r="E15" s="111" t="s">
        <v>64</v>
      </c>
      <c r="F15" s="111" t="s">
        <v>80</v>
      </c>
      <c r="G15" s="111" t="s">
        <v>94</v>
      </c>
      <c r="H15" s="111" t="s">
        <v>110</v>
      </c>
      <c r="I15" s="111" t="s">
        <v>127</v>
      </c>
      <c r="J15" s="111" t="s">
        <v>140</v>
      </c>
      <c r="K15" s="111" t="s">
        <v>150</v>
      </c>
    </row>
    <row r="16" spans="1:11" ht="315">
      <c r="A16" s="137" t="s">
        <v>14</v>
      </c>
      <c r="B16" s="111" t="s">
        <v>22</v>
      </c>
      <c r="C16" s="111"/>
      <c r="D16" s="111" t="s">
        <v>52</v>
      </c>
      <c r="E16" s="111" t="s">
        <v>65</v>
      </c>
      <c r="F16" s="111" t="s">
        <v>81</v>
      </c>
      <c r="G16" s="111" t="s">
        <v>95</v>
      </c>
      <c r="H16" s="111" t="s">
        <v>111</v>
      </c>
      <c r="I16" s="111" t="s">
        <v>128</v>
      </c>
      <c r="J16" s="111" t="s">
        <v>22</v>
      </c>
      <c r="K16" s="111" t="s">
        <v>151</v>
      </c>
    </row>
    <row r="17" spans="1:11" ht="255">
      <c r="A17" s="137" t="s">
        <v>15</v>
      </c>
      <c r="B17" s="111" t="s">
        <v>22</v>
      </c>
      <c r="C17" s="111" t="s">
        <v>39</v>
      </c>
      <c r="D17" s="111" t="s">
        <v>53</v>
      </c>
      <c r="E17" s="111" t="s">
        <v>56</v>
      </c>
      <c r="F17" s="111" t="s">
        <v>82</v>
      </c>
      <c r="G17" s="111" t="s">
        <v>89</v>
      </c>
      <c r="H17" s="111" t="s">
        <v>112</v>
      </c>
      <c r="I17" s="111" t="s">
        <v>129</v>
      </c>
      <c r="J17" s="111" t="s">
        <v>161</v>
      </c>
      <c r="K17" s="111" t="s">
        <v>152</v>
      </c>
    </row>
  </sheetData>
  <pageMargins left="0.7" right="0.7" top="0.75" bottom="0.75" header="0.3" footer="0.3"/>
  <pageSetup scale="30" fitToWidth="0"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2C389-C396-4DC2-862B-2CDBEE74E4CB}">
  <sheetPr>
    <pageSetUpPr fitToPage="1"/>
  </sheetPr>
  <dimension ref="A1:Q11"/>
  <sheetViews>
    <sheetView zoomScale="80" zoomScaleNormal="80" workbookViewId="0">
      <pane xSplit="1" ySplit="1" topLeftCell="B2" activePane="bottomRight" state="frozen"/>
      <selection pane="bottomRight" activeCell="C3" sqref="C3"/>
      <selection pane="bottomLeft" activeCell="A2" sqref="A2"/>
      <selection pane="topRight" activeCell="B1" sqref="B1"/>
    </sheetView>
  </sheetViews>
  <sheetFormatPr defaultColWidth="8.85546875" defaultRowHeight="15"/>
  <cols>
    <col min="1" max="1" width="35.7109375" style="11" bestFit="1" customWidth="1"/>
    <col min="2" max="2" width="64.42578125" style="11" customWidth="1"/>
    <col min="3" max="3" width="94.7109375" style="11" customWidth="1"/>
    <col min="4" max="4" width="76.5703125" style="11" customWidth="1"/>
    <col min="5" max="5" width="64.28515625" style="11" customWidth="1"/>
    <col min="6" max="6" width="80.85546875" style="11" customWidth="1"/>
    <col min="7" max="7" width="43.140625" style="11" customWidth="1"/>
    <col min="8" max="8" width="33" style="11" customWidth="1"/>
    <col min="9" max="9" width="43.5703125" style="11" customWidth="1"/>
    <col min="10" max="10" width="50.7109375" style="11" customWidth="1"/>
    <col min="11" max="11" width="53.7109375" style="11" customWidth="1"/>
    <col min="12" max="12" width="46.7109375" style="11" customWidth="1"/>
    <col min="13" max="13" width="51.7109375" style="11" customWidth="1"/>
    <col min="14" max="14" width="34.28515625" style="11" customWidth="1"/>
    <col min="15" max="15" width="40.42578125" style="11" customWidth="1"/>
    <col min="16" max="16" width="60.5703125" style="11" customWidth="1"/>
    <col min="17" max="17" width="127.7109375" style="11" customWidth="1"/>
    <col min="18" max="16384" width="8.85546875" style="11"/>
  </cols>
  <sheetData>
    <row r="1" spans="1:17" s="30" customFormat="1" ht="72" customHeight="1">
      <c r="A1" s="25"/>
      <c r="B1" s="26" t="s">
        <v>1</v>
      </c>
      <c r="C1" s="26" t="s">
        <v>2</v>
      </c>
      <c r="D1" s="26" t="s">
        <v>3</v>
      </c>
      <c r="E1" s="26" t="s">
        <v>4</v>
      </c>
      <c r="F1" s="26" t="s">
        <v>5</v>
      </c>
      <c r="G1" s="26" t="s">
        <v>6</v>
      </c>
      <c r="H1" s="26" t="s">
        <v>7</v>
      </c>
      <c r="I1" s="26" t="s">
        <v>8</v>
      </c>
      <c r="J1" s="26" t="s">
        <v>9</v>
      </c>
      <c r="K1" s="26" t="s">
        <v>179</v>
      </c>
      <c r="L1" s="27" t="s">
        <v>180</v>
      </c>
      <c r="M1" s="26" t="s">
        <v>12</v>
      </c>
      <c r="N1" s="26" t="s">
        <v>13</v>
      </c>
      <c r="O1" s="26" t="s">
        <v>14</v>
      </c>
      <c r="P1" s="28" t="s">
        <v>15</v>
      </c>
      <c r="Q1" s="29" t="s">
        <v>0</v>
      </c>
    </row>
    <row r="2" spans="1:17" ht="87" customHeight="1">
      <c r="A2" s="2" t="s">
        <v>16</v>
      </c>
      <c r="B2" s="9"/>
      <c r="C2" s="9"/>
      <c r="D2" s="9"/>
      <c r="E2" s="36" t="s">
        <v>21</v>
      </c>
      <c r="F2" s="9"/>
      <c r="G2" s="9"/>
      <c r="H2" s="9"/>
      <c r="I2" s="9"/>
      <c r="J2" s="9" t="s">
        <v>181</v>
      </c>
      <c r="K2" s="9"/>
      <c r="L2" s="58" t="s">
        <v>182</v>
      </c>
      <c r="M2" s="10"/>
      <c r="N2" s="9" t="s">
        <v>26</v>
      </c>
      <c r="O2" s="9"/>
      <c r="P2" s="9"/>
      <c r="Q2" s="14"/>
    </row>
    <row r="3" spans="1:17" s="12" customFormat="1" ht="375">
      <c r="A3" s="3" t="s">
        <v>183</v>
      </c>
      <c r="B3" s="17" t="s">
        <v>184</v>
      </c>
      <c r="C3" s="21" t="s">
        <v>185</v>
      </c>
      <c r="D3" s="51" t="s">
        <v>186</v>
      </c>
      <c r="E3" s="32" t="s">
        <v>21</v>
      </c>
      <c r="F3" s="57" t="s">
        <v>187</v>
      </c>
      <c r="G3" s="17" t="s">
        <v>45</v>
      </c>
      <c r="H3" s="18" t="s">
        <v>188</v>
      </c>
      <c r="I3" s="18" t="s">
        <v>47</v>
      </c>
      <c r="J3" s="18" t="s">
        <v>23</v>
      </c>
      <c r="K3" s="18" t="s">
        <v>189</v>
      </c>
      <c r="L3" s="59" t="s">
        <v>190</v>
      </c>
      <c r="M3" s="18" t="s">
        <v>191</v>
      </c>
      <c r="N3" s="18" t="s">
        <v>192</v>
      </c>
      <c r="O3" s="18" t="s">
        <v>52</v>
      </c>
      <c r="P3" s="18" t="s">
        <v>193</v>
      </c>
      <c r="Q3" s="22" t="s">
        <v>194</v>
      </c>
    </row>
    <row r="4" spans="1:17" ht="141" customHeight="1">
      <c r="A4" s="2" t="s">
        <v>195</v>
      </c>
      <c r="B4" s="35" t="s">
        <v>196</v>
      </c>
      <c r="C4" s="39" t="s">
        <v>197</v>
      </c>
      <c r="D4" s="52" t="s">
        <v>70</v>
      </c>
      <c r="E4" s="36" t="s">
        <v>71</v>
      </c>
      <c r="F4" s="39" t="s">
        <v>72</v>
      </c>
      <c r="G4" s="52" t="s">
        <v>73</v>
      </c>
      <c r="H4" s="36" t="s">
        <v>74</v>
      </c>
      <c r="I4" s="36" t="s">
        <v>75</v>
      </c>
      <c r="J4" s="36" t="s">
        <v>76</v>
      </c>
      <c r="K4" s="37" t="s">
        <v>198</v>
      </c>
      <c r="L4" s="60" t="s">
        <v>199</v>
      </c>
      <c r="M4" s="36" t="s">
        <v>79</v>
      </c>
      <c r="N4" s="41" t="s">
        <v>80</v>
      </c>
      <c r="O4" s="53" t="s">
        <v>200</v>
      </c>
      <c r="P4" s="36" t="s">
        <v>82</v>
      </c>
      <c r="Q4" s="53" t="s">
        <v>201</v>
      </c>
    </row>
    <row r="5" spans="1:17" s="12" customFormat="1" ht="375">
      <c r="A5" s="3" t="s">
        <v>83</v>
      </c>
      <c r="B5" s="31" t="s">
        <v>202</v>
      </c>
      <c r="C5" s="32" t="s">
        <v>203</v>
      </c>
      <c r="D5" s="51" t="s">
        <v>186</v>
      </c>
      <c r="E5" s="32" t="s">
        <v>21</v>
      </c>
      <c r="F5" s="56" t="s">
        <v>204</v>
      </c>
      <c r="G5" s="55" t="s">
        <v>88</v>
      </c>
      <c r="H5" s="55" t="s">
        <v>205</v>
      </c>
      <c r="I5" s="32" t="s">
        <v>90</v>
      </c>
      <c r="J5" s="32" t="s">
        <v>181</v>
      </c>
      <c r="K5" s="33" t="s">
        <v>206</v>
      </c>
      <c r="L5" s="34" t="s">
        <v>207</v>
      </c>
      <c r="M5" s="32" t="s">
        <v>208</v>
      </c>
      <c r="N5" s="31" t="s">
        <v>94</v>
      </c>
      <c r="O5" s="55" t="s">
        <v>95</v>
      </c>
      <c r="P5" s="32" t="s">
        <v>209</v>
      </c>
      <c r="Q5" s="33" t="s">
        <v>210</v>
      </c>
    </row>
    <row r="6" spans="1:17" ht="90">
      <c r="A6" s="2" t="s">
        <v>96</v>
      </c>
      <c r="B6" s="35" t="s">
        <v>98</v>
      </c>
      <c r="C6" s="36" t="s">
        <v>99</v>
      </c>
      <c r="D6" s="36" t="s">
        <v>100</v>
      </c>
      <c r="E6" s="36" t="s">
        <v>101</v>
      </c>
      <c r="F6" s="53" t="s">
        <v>102</v>
      </c>
      <c r="G6" s="56" t="s">
        <v>103</v>
      </c>
      <c r="H6" s="36" t="s">
        <v>104</v>
      </c>
      <c r="I6" s="36" t="s">
        <v>105</v>
      </c>
      <c r="J6" s="36" t="s">
        <v>181</v>
      </c>
      <c r="K6" s="37" t="s">
        <v>211</v>
      </c>
      <c r="L6" s="61" t="s">
        <v>212</v>
      </c>
      <c r="M6" s="36" t="s">
        <v>109</v>
      </c>
      <c r="N6" s="35" t="s">
        <v>110</v>
      </c>
      <c r="O6" s="53" t="s">
        <v>111</v>
      </c>
      <c r="P6" s="36" t="s">
        <v>112</v>
      </c>
      <c r="Q6" s="63" t="s">
        <v>97</v>
      </c>
    </row>
    <row r="7" spans="1:17" s="12" customFormat="1" ht="252" customHeight="1">
      <c r="A7" s="3" t="s">
        <v>213</v>
      </c>
      <c r="B7" s="31" t="s">
        <v>115</v>
      </c>
      <c r="C7" s="32" t="s">
        <v>214</v>
      </c>
      <c r="D7" s="32" t="s">
        <v>215</v>
      </c>
      <c r="E7" s="32" t="s">
        <v>118</v>
      </c>
      <c r="F7" s="55" t="s">
        <v>216</v>
      </c>
      <c r="G7" s="32" t="s">
        <v>120</v>
      </c>
      <c r="H7" s="32" t="s">
        <v>121</v>
      </c>
      <c r="I7" s="32" t="s">
        <v>122</v>
      </c>
      <c r="J7" s="32" t="s">
        <v>217</v>
      </c>
      <c r="K7" s="32" t="s">
        <v>165</v>
      </c>
      <c r="L7" s="45" t="s">
        <v>218</v>
      </c>
      <c r="M7" s="32" t="s">
        <v>126</v>
      </c>
      <c r="N7" s="18" t="s">
        <v>219</v>
      </c>
      <c r="O7" s="32" t="s">
        <v>128</v>
      </c>
      <c r="P7" s="32" t="s">
        <v>129</v>
      </c>
      <c r="Q7" s="32" t="s">
        <v>114</v>
      </c>
    </row>
    <row r="8" spans="1:17" ht="345">
      <c r="A8" s="16" t="s">
        <v>130</v>
      </c>
      <c r="B8" s="42" t="s">
        <v>220</v>
      </c>
      <c r="C8" s="42" t="s">
        <v>133</v>
      </c>
      <c r="D8" s="43" t="s">
        <v>134</v>
      </c>
      <c r="E8" s="43" t="s">
        <v>22</v>
      </c>
      <c r="F8" s="54" t="s">
        <v>135</v>
      </c>
      <c r="G8" s="43" t="s">
        <v>22</v>
      </c>
      <c r="H8" s="43" t="s">
        <v>221</v>
      </c>
      <c r="I8" s="43" t="s">
        <v>22</v>
      </c>
      <c r="J8" s="43" t="s">
        <v>123</v>
      </c>
      <c r="K8" s="43" t="s">
        <v>31</v>
      </c>
      <c r="L8" s="46" t="s">
        <v>222</v>
      </c>
      <c r="M8" s="62" t="s">
        <v>139</v>
      </c>
      <c r="N8" s="43" t="s">
        <v>22</v>
      </c>
      <c r="O8" s="43" t="s">
        <v>22</v>
      </c>
      <c r="P8" s="43" t="s">
        <v>22</v>
      </c>
      <c r="Q8" s="44" t="s">
        <v>131</v>
      </c>
    </row>
    <row r="9" spans="1:17" ht="90">
      <c r="A9" s="15" t="s">
        <v>223</v>
      </c>
      <c r="B9" s="13" t="s">
        <v>224</v>
      </c>
      <c r="C9" s="13" t="s">
        <v>225</v>
      </c>
      <c r="D9" s="13"/>
      <c r="E9" s="13"/>
      <c r="F9" s="13"/>
      <c r="G9" s="13"/>
      <c r="H9" s="13"/>
      <c r="I9" s="13"/>
      <c r="J9" s="13"/>
      <c r="K9" s="13"/>
      <c r="L9" s="20"/>
      <c r="M9" s="13"/>
      <c r="N9" s="13"/>
      <c r="O9" s="13"/>
      <c r="P9" s="13"/>
      <c r="Q9" s="13"/>
    </row>
    <row r="11" spans="1:17">
      <c r="C11" s="11" t="s">
        <v>226</v>
      </c>
    </row>
  </sheetData>
  <hyperlinks>
    <hyperlink ref="L1" r:id="rId1" display="Educational Considerations Heat Map(4.06) Educational Impacts" xr:uid="{DBC892D4-1559-4DFE-9E75-2C3C5C87B962}"/>
  </hyperlinks>
  <pageMargins left="0.7" right="0.7" top="0.75" bottom="0.75" header="0.3" footer="0.3"/>
  <pageSetup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46C73-F231-4B33-BB24-542348D2B99F}">
  <dimension ref="A1:H27"/>
  <sheetViews>
    <sheetView tabSelected="1" topLeftCell="A21" workbookViewId="0">
      <selection activeCell="A33" sqref="A33"/>
    </sheetView>
  </sheetViews>
  <sheetFormatPr defaultRowHeight="15"/>
  <cols>
    <col min="1" max="1" width="56.28515625" customWidth="1"/>
    <col min="2" max="2" width="25.28515625" bestFit="1" customWidth="1"/>
    <col min="3" max="3" width="20.140625" customWidth="1"/>
    <col min="4" max="4" width="17" bestFit="1" customWidth="1"/>
    <col min="5" max="5" width="14.85546875" customWidth="1"/>
    <col min="6" max="6" width="13.42578125" customWidth="1"/>
    <col min="7" max="7" width="15" customWidth="1"/>
  </cols>
  <sheetData>
    <row r="1" spans="1:8" ht="18.75">
      <c r="A1" s="47" t="s">
        <v>227</v>
      </c>
      <c r="B1" s="47"/>
      <c r="C1" s="107"/>
      <c r="D1" s="107"/>
      <c r="E1" s="107"/>
      <c r="F1" s="107"/>
      <c r="G1" s="107"/>
    </row>
    <row r="2" spans="1:8">
      <c r="A2" s="107"/>
      <c r="B2" s="107"/>
      <c r="C2" s="107"/>
      <c r="D2" s="107"/>
      <c r="E2" s="107"/>
      <c r="F2" s="107"/>
      <c r="G2" s="107"/>
    </row>
    <row r="3" spans="1:8">
      <c r="A3" s="48" t="s">
        <v>228</v>
      </c>
      <c r="B3" s="48" t="s">
        <v>229</v>
      </c>
      <c r="C3" s="107"/>
      <c r="D3" s="107"/>
      <c r="E3" s="107"/>
      <c r="F3" s="107"/>
      <c r="G3" s="107"/>
    </row>
    <row r="4" spans="1:8">
      <c r="A4" s="107" t="s">
        <v>230</v>
      </c>
      <c r="B4" s="107" t="s">
        <v>231</v>
      </c>
      <c r="C4" s="107"/>
      <c r="D4" s="107"/>
      <c r="E4" s="107"/>
      <c r="F4" s="107"/>
      <c r="G4" s="107"/>
    </row>
    <row r="5" spans="1:8">
      <c r="A5" s="107" t="s">
        <v>232</v>
      </c>
      <c r="B5" s="107" t="s">
        <v>233</v>
      </c>
      <c r="C5" s="107"/>
      <c r="D5" s="107"/>
      <c r="E5" s="107"/>
      <c r="F5" s="107"/>
      <c r="G5" s="107"/>
    </row>
    <row r="6" spans="1:8">
      <c r="A6" s="107" t="s">
        <v>234</v>
      </c>
      <c r="B6" s="107" t="s">
        <v>235</v>
      </c>
      <c r="C6" s="107"/>
      <c r="D6" s="107"/>
      <c r="E6" s="107"/>
      <c r="F6" s="107"/>
      <c r="G6" s="107"/>
    </row>
    <row r="7" spans="1:8">
      <c r="A7" s="107"/>
      <c r="B7" s="107"/>
      <c r="C7" s="107"/>
      <c r="D7" s="107"/>
      <c r="E7" s="107"/>
      <c r="F7" s="107"/>
      <c r="G7" s="107"/>
    </row>
    <row r="8" spans="1:8">
      <c r="A8" s="48" t="s">
        <v>236</v>
      </c>
      <c r="B8" s="107" t="s">
        <v>237</v>
      </c>
      <c r="C8" s="107"/>
      <c r="D8" s="107"/>
      <c r="E8" s="107"/>
      <c r="F8" s="107"/>
      <c r="G8" s="107"/>
    </row>
    <row r="9" spans="1:8">
      <c r="A9" s="107"/>
      <c r="B9" s="107"/>
      <c r="C9" s="107"/>
      <c r="D9" s="107"/>
      <c r="E9" s="107"/>
      <c r="F9" s="107"/>
      <c r="G9" s="107"/>
    </row>
    <row r="10" spans="1:8">
      <c r="A10" s="48" t="s">
        <v>238</v>
      </c>
      <c r="B10" s="107"/>
      <c r="C10" s="107"/>
      <c r="D10" s="107"/>
      <c r="E10" s="107"/>
      <c r="F10" s="107"/>
      <c r="G10" s="107"/>
    </row>
    <row r="11" spans="1:8" ht="75">
      <c r="A11" s="48" t="s">
        <v>239</v>
      </c>
      <c r="B11" s="124" t="s">
        <v>240</v>
      </c>
      <c r="C11" s="8" t="s">
        <v>241</v>
      </c>
      <c r="D11" s="49" t="s">
        <v>232</v>
      </c>
      <c r="E11" s="8" t="s">
        <v>242</v>
      </c>
      <c r="F11" s="124" t="s">
        <v>243</v>
      </c>
      <c r="G11" s="8" t="s">
        <v>244</v>
      </c>
      <c r="H11" s="107"/>
    </row>
    <row r="12" spans="1:8">
      <c r="A12" s="107">
        <v>2024</v>
      </c>
      <c r="B12" s="108">
        <v>525</v>
      </c>
      <c r="C12" s="126">
        <f>B12*1.211</f>
        <v>635.77500000000009</v>
      </c>
      <c r="D12" s="108">
        <v>770</v>
      </c>
      <c r="E12" s="126">
        <f>D12*1.211</f>
        <v>932.47</v>
      </c>
      <c r="F12" s="108">
        <v>948.5</v>
      </c>
      <c r="G12" s="127">
        <f>F12*1.221</f>
        <v>1158.1185</v>
      </c>
      <c r="H12" s="107"/>
    </row>
    <row r="13" spans="1:8">
      <c r="A13" s="107">
        <v>2025</v>
      </c>
      <c r="B13" s="108">
        <v>546</v>
      </c>
      <c r="C13" s="126">
        <f t="shared" ref="C13:C15" si="0">B13*1.211</f>
        <v>661.20600000000002</v>
      </c>
      <c r="D13" s="108">
        <v>800.8</v>
      </c>
      <c r="E13" s="126">
        <f t="shared" ref="E13:E15" si="1">D13*1.211</f>
        <v>969.76880000000006</v>
      </c>
      <c r="F13" s="108">
        <v>986.44</v>
      </c>
      <c r="G13" s="127">
        <f t="shared" ref="G13:G15" si="2">F13*1.221</f>
        <v>1204.4432400000001</v>
      </c>
      <c r="H13" s="107"/>
    </row>
    <row r="14" spans="1:8">
      <c r="A14" s="107">
        <v>2026</v>
      </c>
      <c r="B14" s="108">
        <v>567</v>
      </c>
      <c r="C14" s="126">
        <f t="shared" si="0"/>
        <v>686.63700000000006</v>
      </c>
      <c r="D14" s="108">
        <v>831.6</v>
      </c>
      <c r="E14" s="126">
        <f t="shared" si="1"/>
        <v>1007.0676000000001</v>
      </c>
      <c r="F14" s="108">
        <v>1024.3800000000001</v>
      </c>
      <c r="G14" s="127">
        <f t="shared" si="2"/>
        <v>1250.7679800000003</v>
      </c>
      <c r="H14" s="107"/>
    </row>
    <row r="15" spans="1:8">
      <c r="A15" s="107">
        <v>2027</v>
      </c>
      <c r="B15" s="108">
        <v>588</v>
      </c>
      <c r="C15" s="126">
        <f t="shared" si="0"/>
        <v>712.0680000000001</v>
      </c>
      <c r="D15" s="108">
        <v>862.4</v>
      </c>
      <c r="E15" s="126">
        <f t="shared" si="1"/>
        <v>1044.3664000000001</v>
      </c>
      <c r="F15" s="108">
        <v>1062.32</v>
      </c>
      <c r="G15" s="127">
        <f t="shared" si="2"/>
        <v>1297.0927200000001</v>
      </c>
      <c r="H15" s="107"/>
    </row>
    <row r="16" spans="1:8">
      <c r="A16" s="107"/>
      <c r="B16" s="107"/>
      <c r="C16" s="107"/>
      <c r="D16" s="107"/>
      <c r="E16" s="107"/>
      <c r="F16" s="107"/>
      <c r="G16" s="107"/>
    </row>
    <row r="17" spans="1:7" ht="75">
      <c r="A17" s="23" t="s">
        <v>245</v>
      </c>
      <c r="B17" s="107"/>
      <c r="C17" s="107"/>
      <c r="D17" s="107"/>
      <c r="E17" s="107"/>
      <c r="F17" s="107"/>
      <c r="G17" s="107"/>
    </row>
    <row r="18" spans="1:7">
      <c r="A18" s="109"/>
      <c r="B18" s="107"/>
      <c r="C18" s="107"/>
      <c r="D18" s="107"/>
      <c r="E18" s="107"/>
      <c r="F18" s="107"/>
      <c r="G18" s="107"/>
    </row>
    <row r="19" spans="1:7" ht="135">
      <c r="A19" s="125" t="s">
        <v>246</v>
      </c>
      <c r="B19" s="107"/>
      <c r="C19" s="107"/>
      <c r="D19" s="107"/>
      <c r="E19" s="107"/>
      <c r="F19" s="107"/>
      <c r="G19" s="107"/>
    </row>
    <row r="20" spans="1:7">
      <c r="A20" s="109"/>
      <c r="B20" s="107"/>
      <c r="C20" s="107"/>
      <c r="D20" s="107"/>
      <c r="E20" s="107"/>
      <c r="F20" s="107"/>
      <c r="G20" s="107"/>
    </row>
    <row r="21" spans="1:7" ht="180">
      <c r="A21" s="23" t="s">
        <v>247</v>
      </c>
      <c r="B21" s="107"/>
      <c r="C21" s="107"/>
      <c r="D21" s="107"/>
      <c r="E21" s="107"/>
      <c r="F21" s="107"/>
      <c r="G21" s="107"/>
    </row>
    <row r="23" spans="1:7" ht="90">
      <c r="A23" s="111" t="s">
        <v>248</v>
      </c>
    </row>
    <row r="24" spans="1:7">
      <c r="A24" s="107"/>
    </row>
    <row r="25" spans="1:7" ht="45">
      <c r="A25" s="111" t="s">
        <v>249</v>
      </c>
    </row>
    <row r="27" spans="1:7" ht="165">
      <c r="A27" s="23" t="s">
        <v>250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6C39-0B2A-4BF0-805B-CE6CB021D110}">
  <dimension ref="A1:Q11"/>
  <sheetViews>
    <sheetView zoomScale="80" zoomScaleNormal="80" workbookViewId="0">
      <pane xSplit="1" ySplit="1" topLeftCell="B5" activePane="bottomRight" state="frozen"/>
      <selection pane="bottomRight" activeCell="A5" sqref="A5"/>
      <selection pane="bottomLeft" activeCell="A2" sqref="A2"/>
      <selection pane="topRight" activeCell="B1" sqref="B1"/>
    </sheetView>
  </sheetViews>
  <sheetFormatPr defaultColWidth="8.85546875" defaultRowHeight="15"/>
  <cols>
    <col min="1" max="1" width="47.42578125" style="1" customWidth="1"/>
    <col min="2" max="2" width="12.42578125" style="1" bestFit="1" customWidth="1"/>
    <col min="3" max="3" width="32.85546875" style="1" customWidth="1"/>
    <col min="4" max="4" width="20.7109375" style="1" customWidth="1"/>
    <col min="5" max="5" width="18" style="1" customWidth="1"/>
    <col min="6" max="6" width="17.85546875" style="1" customWidth="1"/>
    <col min="7" max="7" width="14.140625" style="1" customWidth="1"/>
    <col min="8" max="8" width="15.28515625" style="1" customWidth="1"/>
    <col min="9" max="9" width="24" style="1" customWidth="1"/>
    <col min="10" max="10" width="24.42578125" style="1" bestFit="1" customWidth="1"/>
    <col min="11" max="12" width="25.42578125" style="1" customWidth="1"/>
    <col min="13" max="13" width="33" style="1" customWidth="1"/>
    <col min="14" max="14" width="26.7109375" style="1" bestFit="1" customWidth="1"/>
    <col min="15" max="15" width="21.140625" style="1" bestFit="1" customWidth="1"/>
    <col min="16" max="16" width="27.7109375" style="1" customWidth="1"/>
    <col min="17" max="17" width="35.28515625" style="1" customWidth="1"/>
    <col min="18" max="16384" width="8.85546875" style="1"/>
  </cols>
  <sheetData>
    <row r="1" spans="1:17" ht="72" customHeight="1">
      <c r="A1" s="6"/>
      <c r="B1" s="3" t="s">
        <v>1</v>
      </c>
      <c r="C1" s="3" t="s">
        <v>2</v>
      </c>
      <c r="D1" s="3" t="s">
        <v>3</v>
      </c>
      <c r="E1" s="3" t="s">
        <v>4</v>
      </c>
      <c r="F1" s="3" t="s">
        <v>5</v>
      </c>
      <c r="G1" s="3" t="s">
        <v>6</v>
      </c>
      <c r="H1" s="3" t="s">
        <v>7</v>
      </c>
      <c r="I1" s="3" t="s">
        <v>8</v>
      </c>
      <c r="J1" s="3" t="s">
        <v>9</v>
      </c>
      <c r="K1" s="3" t="s">
        <v>179</v>
      </c>
      <c r="L1" s="3" t="s">
        <v>251</v>
      </c>
      <c r="M1" s="3" t="s">
        <v>12</v>
      </c>
      <c r="N1" s="3" t="s">
        <v>13</v>
      </c>
      <c r="O1" s="3" t="s">
        <v>14</v>
      </c>
      <c r="P1" s="7" t="s">
        <v>15</v>
      </c>
      <c r="Q1" s="7" t="s">
        <v>0</v>
      </c>
    </row>
    <row r="2" spans="1:17" ht="45">
      <c r="A2" s="2" t="s">
        <v>252</v>
      </c>
      <c r="B2" s="5"/>
      <c r="C2" s="5" t="s">
        <v>253</v>
      </c>
      <c r="D2" s="5"/>
      <c r="E2" s="5"/>
      <c r="F2" s="5"/>
      <c r="G2" s="5" t="s">
        <v>254</v>
      </c>
      <c r="H2" s="5"/>
      <c r="I2" s="5"/>
      <c r="J2" s="5" t="s">
        <v>181</v>
      </c>
      <c r="K2" s="5"/>
      <c r="L2" s="5" t="s">
        <v>255</v>
      </c>
      <c r="M2" s="5"/>
      <c r="N2" s="5"/>
      <c r="O2" s="5"/>
      <c r="P2" s="5"/>
      <c r="Q2" s="5"/>
    </row>
    <row r="3" spans="1:17" s="4" customFormat="1" ht="30">
      <c r="A3" s="3" t="s">
        <v>256</v>
      </c>
      <c r="B3" s="6">
        <v>0</v>
      </c>
      <c r="C3" s="4" t="s">
        <v>31</v>
      </c>
      <c r="D3" s="6" t="s">
        <v>31</v>
      </c>
      <c r="E3" s="6" t="s">
        <v>31</v>
      </c>
      <c r="F3" s="6"/>
      <c r="G3" s="6" t="s">
        <v>257</v>
      </c>
      <c r="H3" s="6"/>
      <c r="I3" s="6" t="s">
        <v>31</v>
      </c>
      <c r="J3" s="6" t="s">
        <v>181</v>
      </c>
      <c r="K3" s="6" t="s">
        <v>31</v>
      </c>
      <c r="L3" s="5" t="s">
        <v>255</v>
      </c>
      <c r="M3" s="6" t="s">
        <v>258</v>
      </c>
      <c r="N3" s="6"/>
      <c r="O3" s="6"/>
      <c r="P3" s="6"/>
      <c r="Q3" s="6"/>
    </row>
    <row r="4" spans="1:17" ht="45">
      <c r="A4" s="2" t="s">
        <v>195</v>
      </c>
      <c r="B4" s="5" t="s">
        <v>259</v>
      </c>
      <c r="C4" s="5" t="s">
        <v>260</v>
      </c>
      <c r="D4" s="5"/>
      <c r="E4" s="5"/>
      <c r="F4" s="5"/>
      <c r="G4" s="5"/>
      <c r="H4" s="5"/>
      <c r="I4" s="5"/>
      <c r="J4" s="5" t="s">
        <v>181</v>
      </c>
      <c r="K4" s="5"/>
      <c r="L4" s="5" t="s">
        <v>255</v>
      </c>
      <c r="M4" s="5"/>
      <c r="N4" s="5"/>
      <c r="O4" s="5"/>
      <c r="P4" s="5"/>
      <c r="Q4" s="5"/>
    </row>
    <row r="5" spans="1:17" s="4" customFormat="1" ht="30">
      <c r="A5" s="3" t="s">
        <v>83</v>
      </c>
      <c r="B5" s="6" t="s">
        <v>261</v>
      </c>
      <c r="C5" s="6"/>
      <c r="D5" s="6"/>
      <c r="E5" s="6"/>
      <c r="F5" s="6"/>
      <c r="G5" s="6"/>
      <c r="H5" s="6"/>
      <c r="I5" s="6"/>
      <c r="J5" s="6" t="s">
        <v>181</v>
      </c>
      <c r="K5" s="6"/>
      <c r="L5" s="5" t="s">
        <v>255</v>
      </c>
      <c r="M5" s="6"/>
      <c r="N5" s="6"/>
      <c r="O5" s="6"/>
      <c r="P5" s="6"/>
      <c r="Q5" s="6"/>
    </row>
    <row r="6" spans="1:17" ht="30">
      <c r="A6" s="2" t="s">
        <v>96</v>
      </c>
      <c r="B6" s="5"/>
      <c r="C6" s="5"/>
      <c r="D6" s="5"/>
      <c r="E6" s="5"/>
      <c r="F6" s="5"/>
      <c r="G6" s="5"/>
      <c r="H6" s="5"/>
      <c r="I6" s="5"/>
      <c r="J6" s="5" t="s">
        <v>181</v>
      </c>
      <c r="K6" s="5"/>
      <c r="L6" s="5" t="s">
        <v>255</v>
      </c>
      <c r="M6" s="5"/>
      <c r="N6" s="5"/>
      <c r="O6" s="5"/>
      <c r="P6" s="5"/>
      <c r="Q6" s="5"/>
    </row>
    <row r="7" spans="1:17" s="4" customFormat="1" ht="30">
      <c r="A7" s="3" t="s">
        <v>113</v>
      </c>
      <c r="B7" s="6" t="s">
        <v>262</v>
      </c>
      <c r="C7" s="6"/>
      <c r="D7" s="6"/>
      <c r="E7" s="6" t="s">
        <v>263</v>
      </c>
      <c r="F7" s="6"/>
      <c r="G7" s="6"/>
      <c r="H7" s="6"/>
      <c r="I7" s="6"/>
      <c r="J7" s="6" t="s">
        <v>181</v>
      </c>
      <c r="K7" s="6"/>
      <c r="L7" s="5" t="s">
        <v>255</v>
      </c>
      <c r="M7" s="6"/>
      <c r="N7" s="6"/>
      <c r="O7" s="6"/>
      <c r="P7" s="6"/>
      <c r="Q7" s="6"/>
    </row>
    <row r="8" spans="1:17" ht="30">
      <c r="A8" s="2" t="s">
        <v>130</v>
      </c>
      <c r="B8" s="5"/>
      <c r="C8" s="5"/>
      <c r="D8" s="5"/>
      <c r="E8" s="5"/>
      <c r="F8" s="5"/>
      <c r="G8" s="5"/>
      <c r="H8" s="5"/>
      <c r="I8" s="5"/>
      <c r="J8" s="5" t="s">
        <v>181</v>
      </c>
      <c r="K8" s="5"/>
      <c r="L8" s="5" t="s">
        <v>255</v>
      </c>
      <c r="M8" s="5"/>
      <c r="N8" s="5"/>
      <c r="O8" s="5"/>
      <c r="P8" s="5"/>
      <c r="Q8" s="5"/>
    </row>
    <row r="9" spans="1:17" ht="60">
      <c r="A9" s="8" t="s">
        <v>264</v>
      </c>
      <c r="B9" s="1" t="s">
        <v>224</v>
      </c>
      <c r="C9" s="1" t="s">
        <v>265</v>
      </c>
    </row>
    <row r="11" spans="1:17" ht="30">
      <c r="C11" s="1" t="s">
        <v>226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896DA-CC99-4332-9AAB-2FA85560FF5D}">
  <sheetPr>
    <pageSetUpPr fitToPage="1"/>
  </sheetPr>
  <dimension ref="A1:Q11"/>
  <sheetViews>
    <sheetView zoomScale="80" zoomScaleNormal="80" workbookViewId="0">
      <pane xSplit="1" ySplit="1" topLeftCell="B2" activePane="bottomRight" state="frozen"/>
      <selection pane="bottomRight"/>
      <selection pane="bottomLeft" activeCell="A2" sqref="A2"/>
      <selection pane="topRight" activeCell="B1" sqref="B1"/>
    </sheetView>
  </sheetViews>
  <sheetFormatPr defaultColWidth="8.85546875" defaultRowHeight="15"/>
  <cols>
    <col min="1" max="1" width="35.7109375" style="11" bestFit="1" customWidth="1"/>
    <col min="2" max="2" width="29.5703125" style="11" customWidth="1"/>
    <col min="3" max="3" width="94.7109375" style="11" customWidth="1"/>
    <col min="4" max="4" width="25.85546875" style="11" customWidth="1"/>
    <col min="5" max="5" width="18" style="11" customWidth="1"/>
    <col min="6" max="6" width="38.140625" style="11" customWidth="1"/>
    <col min="7" max="7" width="30.28515625" style="11" customWidth="1"/>
    <col min="8" max="8" width="15.28515625" style="11" customWidth="1"/>
    <col min="9" max="9" width="24" style="11" customWidth="1"/>
    <col min="10" max="10" width="24.42578125" style="11" bestFit="1" customWidth="1"/>
    <col min="11" max="11" width="25.42578125" style="11" customWidth="1"/>
    <col min="12" max="12" width="46.7109375" style="11" customWidth="1"/>
    <col min="13" max="13" width="51.7109375" style="11" customWidth="1"/>
    <col min="14" max="14" width="26.7109375" style="11" bestFit="1" customWidth="1"/>
    <col min="15" max="15" width="21.140625" style="11" bestFit="1" customWidth="1"/>
    <col min="16" max="16" width="27.7109375" style="11" customWidth="1"/>
    <col min="17" max="17" width="84" style="11" customWidth="1"/>
    <col min="18" max="16384" width="8.85546875" style="11"/>
  </cols>
  <sheetData>
    <row r="1" spans="1:17" s="30" customFormat="1" ht="72" customHeight="1">
      <c r="A1" s="25"/>
      <c r="B1" s="26" t="s">
        <v>1</v>
      </c>
      <c r="C1" s="26" t="s">
        <v>2</v>
      </c>
      <c r="D1" s="26" t="s">
        <v>3</v>
      </c>
      <c r="E1" s="26" t="s">
        <v>4</v>
      </c>
      <c r="F1" s="26" t="s">
        <v>5</v>
      </c>
      <c r="G1" s="26" t="s">
        <v>6</v>
      </c>
      <c r="H1" s="26" t="s">
        <v>7</v>
      </c>
      <c r="I1" s="26" t="s">
        <v>8</v>
      </c>
      <c r="J1" s="26" t="s">
        <v>9</v>
      </c>
      <c r="K1" s="26" t="s">
        <v>179</v>
      </c>
      <c r="L1" s="27" t="s">
        <v>180</v>
      </c>
      <c r="M1" s="26" t="s">
        <v>12</v>
      </c>
      <c r="N1" s="26" t="s">
        <v>13</v>
      </c>
      <c r="O1" s="26" t="s">
        <v>14</v>
      </c>
      <c r="P1" s="28" t="s">
        <v>15</v>
      </c>
      <c r="Q1" s="29" t="s">
        <v>0</v>
      </c>
    </row>
    <row r="2" spans="1:17" ht="270">
      <c r="A2" s="2" t="s">
        <v>16</v>
      </c>
      <c r="B2" s="9"/>
      <c r="C2" s="9" t="s">
        <v>253</v>
      </c>
      <c r="D2" s="9"/>
      <c r="E2" s="36" t="s">
        <v>21</v>
      </c>
      <c r="F2" s="9"/>
      <c r="G2" s="9" t="s">
        <v>254</v>
      </c>
      <c r="H2" s="9"/>
      <c r="I2" s="9"/>
      <c r="J2" s="9" t="s">
        <v>181</v>
      </c>
      <c r="K2" s="9"/>
      <c r="L2" s="19" t="s">
        <v>266</v>
      </c>
      <c r="M2" s="10"/>
      <c r="N2" s="9" t="s">
        <v>26</v>
      </c>
      <c r="O2" s="9"/>
      <c r="P2" s="9"/>
      <c r="Q2" s="14"/>
    </row>
    <row r="3" spans="1:17" s="12" customFormat="1" ht="285">
      <c r="A3" s="3" t="s">
        <v>183</v>
      </c>
      <c r="B3" s="17" t="s">
        <v>184</v>
      </c>
      <c r="C3" s="21" t="s">
        <v>185</v>
      </c>
      <c r="D3" s="17" t="s">
        <v>267</v>
      </c>
      <c r="E3" s="32" t="s">
        <v>21</v>
      </c>
      <c r="F3" s="23" t="s">
        <v>268</v>
      </c>
      <c r="G3" s="17" t="s">
        <v>45</v>
      </c>
      <c r="H3" s="18" t="s">
        <v>188</v>
      </c>
      <c r="I3" s="18" t="s">
        <v>47</v>
      </c>
      <c r="J3" s="18" t="s">
        <v>23</v>
      </c>
      <c r="K3" s="18" t="s">
        <v>189</v>
      </c>
      <c r="L3" s="24" t="s">
        <v>269</v>
      </c>
      <c r="M3" s="18" t="s">
        <v>270</v>
      </c>
      <c r="N3" s="18" t="s">
        <v>192</v>
      </c>
      <c r="O3" s="18" t="s">
        <v>52</v>
      </c>
      <c r="P3" s="18" t="s">
        <v>193</v>
      </c>
      <c r="Q3" s="22" t="s">
        <v>194</v>
      </c>
    </row>
    <row r="4" spans="1:17" ht="255">
      <c r="A4" s="2" t="s">
        <v>195</v>
      </c>
      <c r="B4" s="35" t="s">
        <v>196</v>
      </c>
      <c r="C4" s="39" t="s">
        <v>197</v>
      </c>
      <c r="D4" s="39" t="s">
        <v>70</v>
      </c>
      <c r="E4" s="36" t="s">
        <v>71</v>
      </c>
      <c r="F4" s="39" t="s">
        <v>72</v>
      </c>
      <c r="G4" s="39" t="s">
        <v>271</v>
      </c>
      <c r="H4" s="36" t="s">
        <v>74</v>
      </c>
      <c r="I4" s="36" t="s">
        <v>75</v>
      </c>
      <c r="J4" s="36" t="s">
        <v>76</v>
      </c>
      <c r="K4" s="37" t="s">
        <v>198</v>
      </c>
      <c r="L4" s="40" t="s">
        <v>272</v>
      </c>
      <c r="M4" s="36" t="s">
        <v>79</v>
      </c>
      <c r="N4" s="41" t="s">
        <v>80</v>
      </c>
      <c r="O4" s="36" t="s">
        <v>273</v>
      </c>
      <c r="P4" s="36" t="s">
        <v>82</v>
      </c>
      <c r="Q4" s="38" t="s">
        <v>201</v>
      </c>
    </row>
    <row r="5" spans="1:17" s="12" customFormat="1" ht="330.75" customHeight="1">
      <c r="A5" s="3" t="s">
        <v>83</v>
      </c>
      <c r="B5" s="31" t="s">
        <v>202</v>
      </c>
      <c r="C5" s="32" t="s">
        <v>203</v>
      </c>
      <c r="D5" s="32" t="s">
        <v>274</v>
      </c>
      <c r="E5" s="32" t="s">
        <v>21</v>
      </c>
      <c r="F5" s="32" t="s">
        <v>275</v>
      </c>
      <c r="G5" s="32" t="s">
        <v>276</v>
      </c>
      <c r="H5" s="32" t="s">
        <v>205</v>
      </c>
      <c r="I5" s="32" t="s">
        <v>90</v>
      </c>
      <c r="J5" s="32" t="s">
        <v>181</v>
      </c>
      <c r="K5" s="33" t="s">
        <v>206</v>
      </c>
      <c r="L5" s="34" t="s">
        <v>277</v>
      </c>
      <c r="M5" s="32" t="s">
        <v>278</v>
      </c>
      <c r="N5" s="31" t="s">
        <v>94</v>
      </c>
      <c r="O5" s="50" t="s">
        <v>279</v>
      </c>
      <c r="P5" s="32" t="s">
        <v>209</v>
      </c>
      <c r="Q5" s="33" t="s">
        <v>280</v>
      </c>
    </row>
    <row r="6" spans="1:17" ht="207.75" customHeight="1">
      <c r="A6" s="2" t="s">
        <v>96</v>
      </c>
      <c r="B6" s="35" t="s">
        <v>98</v>
      </c>
      <c r="C6" s="36" t="s">
        <v>99</v>
      </c>
      <c r="D6" s="36" t="s">
        <v>281</v>
      </c>
      <c r="E6" s="36" t="s">
        <v>101</v>
      </c>
      <c r="F6" s="36" t="s">
        <v>102</v>
      </c>
      <c r="G6" s="36" t="s">
        <v>282</v>
      </c>
      <c r="H6" s="36" t="s">
        <v>104</v>
      </c>
      <c r="I6" s="36" t="s">
        <v>105</v>
      </c>
      <c r="J6" s="36" t="s">
        <v>181</v>
      </c>
      <c r="K6" s="37" t="s">
        <v>211</v>
      </c>
      <c r="L6" s="34" t="s">
        <v>212</v>
      </c>
      <c r="M6" s="36" t="s">
        <v>109</v>
      </c>
      <c r="N6" s="35" t="s">
        <v>110</v>
      </c>
      <c r="O6" s="36" t="s">
        <v>283</v>
      </c>
      <c r="P6" s="36" t="s">
        <v>112</v>
      </c>
      <c r="Q6" s="37" t="s">
        <v>97</v>
      </c>
    </row>
    <row r="7" spans="1:17" s="12" customFormat="1" ht="407.25" customHeight="1">
      <c r="A7" s="3" t="s">
        <v>213</v>
      </c>
      <c r="B7" s="31" t="s">
        <v>115</v>
      </c>
      <c r="C7" s="32" t="s">
        <v>214</v>
      </c>
      <c r="D7" s="32" t="s">
        <v>215</v>
      </c>
      <c r="E7" s="32" t="s">
        <v>118</v>
      </c>
      <c r="F7" s="32" t="s">
        <v>284</v>
      </c>
      <c r="G7" s="32" t="s">
        <v>120</v>
      </c>
      <c r="H7" s="32" t="s">
        <v>121</v>
      </c>
      <c r="I7" s="32" t="s">
        <v>122</v>
      </c>
      <c r="J7" s="32" t="s">
        <v>217</v>
      </c>
      <c r="K7" s="32" t="s">
        <v>165</v>
      </c>
      <c r="L7" s="36" t="s">
        <v>218</v>
      </c>
      <c r="M7" s="32" t="s">
        <v>126</v>
      </c>
      <c r="N7" s="18" t="s">
        <v>219</v>
      </c>
      <c r="O7" s="32" t="s">
        <v>128</v>
      </c>
      <c r="P7" s="32" t="s">
        <v>129</v>
      </c>
      <c r="Q7" s="32" t="s">
        <v>114</v>
      </c>
    </row>
    <row r="8" spans="1:17" ht="409.5">
      <c r="A8" s="16" t="s">
        <v>130</v>
      </c>
      <c r="B8" s="42" t="s">
        <v>220</v>
      </c>
      <c r="C8" s="42" t="s">
        <v>133</v>
      </c>
      <c r="D8" s="43" t="s">
        <v>134</v>
      </c>
      <c r="E8" s="43" t="s">
        <v>22</v>
      </c>
      <c r="F8" s="43" t="s">
        <v>135</v>
      </c>
      <c r="G8" s="43" t="s">
        <v>22</v>
      </c>
      <c r="H8" s="43" t="s">
        <v>221</v>
      </c>
      <c r="I8" s="43" t="s">
        <v>22</v>
      </c>
      <c r="J8" s="43" t="s">
        <v>123</v>
      </c>
      <c r="K8" s="43" t="s">
        <v>31</v>
      </c>
      <c r="L8" s="40" t="s">
        <v>222</v>
      </c>
      <c r="M8" s="42" t="s">
        <v>139</v>
      </c>
      <c r="N8" s="43" t="s">
        <v>22</v>
      </c>
      <c r="O8" s="43" t="s">
        <v>22</v>
      </c>
      <c r="P8" s="43" t="s">
        <v>22</v>
      </c>
      <c r="Q8" s="44" t="s">
        <v>131</v>
      </c>
    </row>
    <row r="9" spans="1:17" ht="90">
      <c r="A9" s="15" t="s">
        <v>223</v>
      </c>
      <c r="B9" s="13" t="s">
        <v>224</v>
      </c>
      <c r="C9" s="13" t="s">
        <v>225</v>
      </c>
      <c r="D9" s="13"/>
      <c r="E9" s="13"/>
      <c r="F9" s="13"/>
      <c r="G9" s="13"/>
      <c r="H9" s="13"/>
      <c r="I9" s="13"/>
      <c r="J9" s="13"/>
      <c r="K9" s="13"/>
      <c r="L9" s="20"/>
      <c r="M9" s="13"/>
      <c r="N9" s="13"/>
      <c r="O9" s="13"/>
      <c r="P9" s="13"/>
      <c r="Q9" s="13"/>
    </row>
    <row r="11" spans="1:17">
      <c r="C11" s="11" t="s">
        <v>226</v>
      </c>
    </row>
  </sheetData>
  <hyperlinks>
    <hyperlink ref="L1" r:id="rId1" display="Educational Considerations Heat Map(4.06) Educational Impacts" xr:uid="{72C3FDA7-F913-43CC-863E-D7B521FD0EC1}"/>
  </hyperlinks>
  <pageMargins left="0.7" right="0.7" top="0.75" bottom="0.75" header="0.3" footer="0.3"/>
  <pageSetup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2C83F-160D-42F3-B007-296CD2991215}">
  <sheetPr>
    <pageSetUpPr fitToPage="1"/>
  </sheetPr>
  <dimension ref="A1:Q11"/>
  <sheetViews>
    <sheetView zoomScale="90" zoomScaleNormal="90" workbookViewId="0">
      <pane xSplit="1" ySplit="1" topLeftCell="B2" activePane="bottomRight" state="frozen"/>
      <selection pane="bottomRight" activeCell="B2" sqref="B2:Q2"/>
      <selection pane="bottomLeft" activeCell="A2" sqref="A2"/>
      <selection pane="topRight" activeCell="B1" sqref="B1"/>
    </sheetView>
  </sheetViews>
  <sheetFormatPr defaultColWidth="8.85546875" defaultRowHeight="15"/>
  <cols>
    <col min="1" max="1" width="31.5703125" style="70" customWidth="1"/>
    <col min="2" max="2" width="68.28515625" style="64" customWidth="1"/>
    <col min="3" max="3" width="66.28515625" style="64" customWidth="1"/>
    <col min="4" max="4" width="60" style="64" customWidth="1"/>
    <col min="5" max="5" width="56.140625" style="64" customWidth="1"/>
    <col min="6" max="6" width="80.85546875" style="64" customWidth="1"/>
    <col min="7" max="7" width="43.140625" style="64" customWidth="1"/>
    <col min="8" max="8" width="33" style="64" customWidth="1"/>
    <col min="9" max="9" width="30.28515625" style="11" customWidth="1"/>
    <col min="10" max="10" width="50.7109375" style="64" customWidth="1"/>
    <col min="11" max="11" width="53.7109375" style="64" customWidth="1"/>
    <col min="12" max="12" width="46.7109375" style="64" customWidth="1"/>
    <col min="13" max="13" width="51.7109375" style="64" customWidth="1"/>
    <col min="14" max="14" width="34.28515625" style="64" customWidth="1"/>
    <col min="15" max="15" width="40.42578125" style="64" customWidth="1"/>
    <col min="16" max="16" width="41.5703125" style="64" customWidth="1"/>
    <col min="17" max="17" width="104.42578125" style="64" customWidth="1"/>
    <col min="18" max="16384" width="8.85546875" style="11"/>
  </cols>
  <sheetData>
    <row r="1" spans="1:17" s="30" customFormat="1" ht="48" customHeight="1">
      <c r="A1" s="65"/>
      <c r="B1" s="73" t="s">
        <v>1</v>
      </c>
      <c r="C1" s="73" t="s">
        <v>2</v>
      </c>
      <c r="D1" s="73" t="s">
        <v>3</v>
      </c>
      <c r="E1" s="73" t="s">
        <v>4</v>
      </c>
      <c r="F1" s="73" t="s">
        <v>5</v>
      </c>
      <c r="G1" s="73" t="s">
        <v>6</v>
      </c>
      <c r="H1" s="73" t="s">
        <v>7</v>
      </c>
      <c r="I1" s="26" t="s">
        <v>8</v>
      </c>
      <c r="J1" s="73" t="s">
        <v>9</v>
      </c>
      <c r="K1" s="73" t="s">
        <v>179</v>
      </c>
      <c r="L1" s="71" t="s">
        <v>180</v>
      </c>
      <c r="M1" s="73" t="s">
        <v>12</v>
      </c>
      <c r="N1" s="73" t="s">
        <v>13</v>
      </c>
      <c r="O1" s="73" t="s">
        <v>14</v>
      </c>
      <c r="P1" s="75" t="s">
        <v>15</v>
      </c>
      <c r="Q1" s="74" t="s">
        <v>0</v>
      </c>
    </row>
    <row r="2" spans="1:17" ht="325.5" customHeight="1">
      <c r="A2" s="66" t="s">
        <v>16</v>
      </c>
      <c r="B2" s="41" t="s">
        <v>285</v>
      </c>
      <c r="C2" s="39" t="s">
        <v>19</v>
      </c>
      <c r="D2" s="39" t="s">
        <v>22</v>
      </c>
      <c r="E2" s="36" t="s">
        <v>21</v>
      </c>
      <c r="F2" s="41" t="s">
        <v>22</v>
      </c>
      <c r="G2" s="39" t="s">
        <v>22</v>
      </c>
      <c r="H2" s="39" t="s">
        <v>22</v>
      </c>
      <c r="I2" s="39" t="s">
        <v>22</v>
      </c>
      <c r="J2" s="39" t="s">
        <v>181</v>
      </c>
      <c r="K2" s="39" t="s">
        <v>22</v>
      </c>
      <c r="L2" s="54"/>
      <c r="M2" s="39" t="s">
        <v>22</v>
      </c>
      <c r="N2" s="39" t="s">
        <v>26</v>
      </c>
      <c r="O2" s="39" t="s">
        <v>22</v>
      </c>
      <c r="P2" s="112" t="s">
        <v>22</v>
      </c>
      <c r="Q2" s="46" t="s">
        <v>286</v>
      </c>
    </row>
    <row r="3" spans="1:17" s="12" customFormat="1" ht="409.5">
      <c r="A3" s="67" t="s">
        <v>183</v>
      </c>
      <c r="B3" s="78" t="s">
        <v>184</v>
      </c>
      <c r="C3" s="79" t="s">
        <v>185</v>
      </c>
      <c r="D3" s="80" t="s">
        <v>287</v>
      </c>
      <c r="E3" s="81" t="s">
        <v>21</v>
      </c>
      <c r="F3" s="82" t="s">
        <v>187</v>
      </c>
      <c r="G3" s="78" t="s">
        <v>45</v>
      </c>
      <c r="H3" s="83" t="s">
        <v>188</v>
      </c>
      <c r="I3" s="18" t="s">
        <v>47</v>
      </c>
      <c r="J3" s="83" t="s">
        <v>23</v>
      </c>
      <c r="K3" s="83" t="s">
        <v>189</v>
      </c>
      <c r="L3" s="84" t="s">
        <v>288</v>
      </c>
      <c r="M3" s="83" t="s">
        <v>289</v>
      </c>
      <c r="N3" s="83" t="s">
        <v>192</v>
      </c>
      <c r="O3" s="83" t="s">
        <v>290</v>
      </c>
      <c r="P3" s="85" t="s">
        <v>193</v>
      </c>
      <c r="Q3" s="86" t="s">
        <v>194</v>
      </c>
    </row>
    <row r="4" spans="1:17" ht="141" customHeight="1">
      <c r="A4" s="66" t="s">
        <v>195</v>
      </c>
      <c r="B4" s="87" t="s">
        <v>196</v>
      </c>
      <c r="C4" s="88" t="s">
        <v>197</v>
      </c>
      <c r="D4" s="89" t="s">
        <v>70</v>
      </c>
      <c r="E4" s="77" t="s">
        <v>71</v>
      </c>
      <c r="F4" s="88" t="s">
        <v>72</v>
      </c>
      <c r="G4" s="89" t="s">
        <v>73</v>
      </c>
      <c r="H4" s="77" t="s">
        <v>74</v>
      </c>
      <c r="I4" s="36" t="s">
        <v>75</v>
      </c>
      <c r="J4" s="77" t="s">
        <v>76</v>
      </c>
      <c r="K4" s="90" t="s">
        <v>198</v>
      </c>
      <c r="L4" s="91" t="s">
        <v>199</v>
      </c>
      <c r="M4" s="77" t="s">
        <v>79</v>
      </c>
      <c r="N4" s="92" t="s">
        <v>80</v>
      </c>
      <c r="O4" s="93" t="s">
        <v>291</v>
      </c>
      <c r="P4" s="90" t="s">
        <v>82</v>
      </c>
      <c r="Q4" s="91" t="s">
        <v>201</v>
      </c>
    </row>
    <row r="5" spans="1:17" s="12" customFormat="1" ht="409.5">
      <c r="A5" s="67" t="s">
        <v>83</v>
      </c>
      <c r="B5" s="94" t="s">
        <v>202</v>
      </c>
      <c r="C5" s="81" t="s">
        <v>292</v>
      </c>
      <c r="D5" s="80" t="s">
        <v>287</v>
      </c>
      <c r="E5" s="81" t="s">
        <v>21</v>
      </c>
      <c r="F5" s="95" t="s">
        <v>204</v>
      </c>
      <c r="G5" s="96" t="s">
        <v>88</v>
      </c>
      <c r="H5" s="96" t="s">
        <v>205</v>
      </c>
      <c r="I5" s="32" t="s">
        <v>90</v>
      </c>
      <c r="J5" s="81" t="s">
        <v>181</v>
      </c>
      <c r="K5" s="97" t="s">
        <v>206</v>
      </c>
      <c r="L5" s="98" t="s">
        <v>207</v>
      </c>
      <c r="M5" s="81" t="s">
        <v>208</v>
      </c>
      <c r="N5" s="94" t="s">
        <v>94</v>
      </c>
      <c r="O5" s="96" t="s">
        <v>293</v>
      </c>
      <c r="P5" s="97" t="s">
        <v>209</v>
      </c>
      <c r="Q5" s="86" t="s">
        <v>210</v>
      </c>
    </row>
    <row r="6" spans="1:17" ht="102.75" customHeight="1">
      <c r="A6" s="66" t="s">
        <v>96</v>
      </c>
      <c r="B6" s="87" t="s">
        <v>98</v>
      </c>
      <c r="C6" s="77" t="s">
        <v>99</v>
      </c>
      <c r="D6" s="77" t="s">
        <v>100</v>
      </c>
      <c r="E6" s="77" t="s">
        <v>101</v>
      </c>
      <c r="F6" s="93" t="s">
        <v>102</v>
      </c>
      <c r="G6" s="95" t="s">
        <v>103</v>
      </c>
      <c r="H6" s="77" t="s">
        <v>104</v>
      </c>
      <c r="I6" s="36" t="s">
        <v>105</v>
      </c>
      <c r="J6" s="77" t="s">
        <v>181</v>
      </c>
      <c r="K6" s="90" t="s">
        <v>211</v>
      </c>
      <c r="L6" s="99" t="s">
        <v>212</v>
      </c>
      <c r="M6" s="77" t="s">
        <v>109</v>
      </c>
      <c r="N6" s="87" t="s">
        <v>110</v>
      </c>
      <c r="O6" s="93" t="s">
        <v>294</v>
      </c>
      <c r="P6" s="90" t="s">
        <v>112</v>
      </c>
      <c r="Q6" s="91" t="s">
        <v>97</v>
      </c>
    </row>
    <row r="7" spans="1:17" s="12" customFormat="1" ht="222.75" customHeight="1">
      <c r="A7" s="67" t="s">
        <v>295</v>
      </c>
      <c r="B7" s="94" t="s">
        <v>115</v>
      </c>
      <c r="C7" s="81" t="s">
        <v>214</v>
      </c>
      <c r="D7" s="81" t="s">
        <v>215</v>
      </c>
      <c r="E7" s="81" t="s">
        <v>118</v>
      </c>
      <c r="F7" s="96" t="s">
        <v>216</v>
      </c>
      <c r="G7" s="81" t="s">
        <v>120</v>
      </c>
      <c r="H7" s="81" t="s">
        <v>121</v>
      </c>
      <c r="I7" s="32" t="s">
        <v>122</v>
      </c>
      <c r="J7" s="81" t="s">
        <v>217</v>
      </c>
      <c r="K7" s="81" t="s">
        <v>165</v>
      </c>
      <c r="L7" s="100" t="s">
        <v>218</v>
      </c>
      <c r="M7" s="81" t="s">
        <v>126</v>
      </c>
      <c r="N7" s="83" t="s">
        <v>219</v>
      </c>
      <c r="O7" s="81" t="s">
        <v>128</v>
      </c>
      <c r="P7" s="97" t="s">
        <v>129</v>
      </c>
      <c r="Q7" s="86" t="s">
        <v>114</v>
      </c>
    </row>
    <row r="8" spans="1:17" ht="405">
      <c r="A8" s="68" t="s">
        <v>130</v>
      </c>
      <c r="B8" s="101" t="s">
        <v>220</v>
      </c>
      <c r="C8" s="101" t="s">
        <v>133</v>
      </c>
      <c r="D8" s="102" t="s">
        <v>134</v>
      </c>
      <c r="E8" s="102" t="s">
        <v>22</v>
      </c>
      <c r="F8" s="103" t="s">
        <v>135</v>
      </c>
      <c r="G8" s="102" t="s">
        <v>22</v>
      </c>
      <c r="H8" s="102" t="s">
        <v>136</v>
      </c>
      <c r="I8" s="43" t="s">
        <v>22</v>
      </c>
      <c r="J8" s="102" t="s">
        <v>123</v>
      </c>
      <c r="K8" s="102" t="s">
        <v>31</v>
      </c>
      <c r="L8" s="104" t="s">
        <v>222</v>
      </c>
      <c r="M8" s="105" t="s">
        <v>139</v>
      </c>
      <c r="N8" s="102" t="s">
        <v>22</v>
      </c>
      <c r="O8" s="102" t="s">
        <v>22</v>
      </c>
      <c r="P8" s="106" t="s">
        <v>22</v>
      </c>
      <c r="Q8" s="104" t="s">
        <v>131</v>
      </c>
    </row>
    <row r="9" spans="1:17" ht="105">
      <c r="A9" s="69" t="s">
        <v>223</v>
      </c>
      <c r="B9" s="72" t="s">
        <v>224</v>
      </c>
      <c r="C9" s="72" t="s">
        <v>225</v>
      </c>
      <c r="D9" s="72"/>
      <c r="E9" s="72"/>
      <c r="F9" s="72"/>
      <c r="G9" s="72"/>
      <c r="H9" s="72"/>
      <c r="I9" s="13"/>
      <c r="J9" s="72"/>
      <c r="K9" s="72"/>
      <c r="L9" s="72"/>
      <c r="M9" s="72"/>
      <c r="N9" s="72"/>
      <c r="O9" s="72"/>
      <c r="P9" s="76"/>
      <c r="Q9" s="72"/>
    </row>
    <row r="11" spans="1:17">
      <c r="C11" s="64" t="s">
        <v>226</v>
      </c>
    </row>
  </sheetData>
  <hyperlinks>
    <hyperlink ref="L1" r:id="rId1" display="Educational Considerations Heat Map(4.06) Educational Impacts" xr:uid="{16580B05-58E8-4E3D-9BCC-E03A6749EEAA}"/>
  </hyperlinks>
  <printOptions headings="1" gridLines="1"/>
  <pageMargins left="0.25" right="0.25" top="0.75" bottom="0.75" header="0.3" footer="0.3"/>
  <pageSetup fitToWidth="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602C2-D73E-4BE1-9C3F-4C485D2E64F9}">
  <sheetPr>
    <pageSetUpPr fitToPage="1"/>
  </sheetPr>
  <dimension ref="A1:Q13"/>
  <sheetViews>
    <sheetView zoomScale="75" zoomScaleNormal="75" workbookViewId="0">
      <pane xSplit="1" ySplit="1" topLeftCell="B2" activePane="bottomRight" state="frozen"/>
      <selection pane="bottomRight"/>
      <selection pane="bottomLeft" activeCell="A2" sqref="A2"/>
      <selection pane="topRight" activeCell="B1" sqref="B1"/>
    </sheetView>
  </sheetViews>
  <sheetFormatPr defaultColWidth="8.85546875" defaultRowHeight="15"/>
  <cols>
    <col min="1" max="1" width="35.7109375" style="64" bestFit="1" customWidth="1"/>
    <col min="2" max="2" width="64.42578125" style="64" customWidth="1"/>
    <col min="3" max="3" width="72.85546875" style="64" customWidth="1"/>
    <col min="4" max="4" width="67.28515625" style="64" customWidth="1"/>
    <col min="5" max="5" width="49.42578125" style="64" customWidth="1"/>
    <col min="6" max="6" width="48.28515625" style="64" customWidth="1"/>
    <col min="7" max="7" width="43.140625" style="64" customWidth="1"/>
    <col min="8" max="8" width="44.85546875" style="64" customWidth="1"/>
    <col min="9" max="9" width="43.5703125" style="64" customWidth="1"/>
    <col min="10" max="10" width="42.5703125" style="64" customWidth="1"/>
    <col min="11" max="11" width="44.7109375" style="64" customWidth="1"/>
    <col min="12" max="12" width="46.7109375" style="64" customWidth="1"/>
    <col min="13" max="13" width="51.7109375" style="64" customWidth="1"/>
    <col min="14" max="14" width="34.28515625" style="64" customWidth="1"/>
    <col min="15" max="15" width="40.42578125" style="64" customWidth="1"/>
    <col min="16" max="16" width="60.5703125" style="64" customWidth="1"/>
    <col min="17" max="17" width="134.140625" style="64" customWidth="1"/>
    <col min="18" max="16384" width="8.85546875" style="11"/>
  </cols>
  <sheetData>
    <row r="1" spans="1:17" ht="72" customHeight="1">
      <c r="A1" s="113"/>
      <c r="B1" s="117" t="s">
        <v>1</v>
      </c>
      <c r="C1" s="117" t="s">
        <v>2</v>
      </c>
      <c r="D1" s="117" t="s">
        <v>3</v>
      </c>
      <c r="E1" s="117" t="s">
        <v>4</v>
      </c>
      <c r="F1" s="117" t="s">
        <v>5</v>
      </c>
      <c r="G1" s="117" t="s">
        <v>6</v>
      </c>
      <c r="H1" s="117" t="s">
        <v>7</v>
      </c>
      <c r="I1" s="117" t="s">
        <v>8</v>
      </c>
      <c r="J1" s="117" t="s">
        <v>9</v>
      </c>
      <c r="K1" s="117" t="s">
        <v>179</v>
      </c>
      <c r="L1" s="121" t="s">
        <v>180</v>
      </c>
      <c r="M1" s="117" t="s">
        <v>12</v>
      </c>
      <c r="N1" s="117" t="s">
        <v>13</v>
      </c>
      <c r="O1" s="117" t="s">
        <v>14</v>
      </c>
      <c r="P1" s="117" t="s">
        <v>15</v>
      </c>
      <c r="Q1" s="117" t="s">
        <v>0</v>
      </c>
    </row>
    <row r="2" spans="1:17" ht="285">
      <c r="A2" s="116" t="s">
        <v>16</v>
      </c>
      <c r="B2" s="104" t="s">
        <v>285</v>
      </c>
      <c r="C2" s="104" t="s">
        <v>19</v>
      </c>
      <c r="D2" s="104" t="s">
        <v>22</v>
      </c>
      <c r="E2" s="104" t="s">
        <v>21</v>
      </c>
      <c r="F2" s="104" t="s">
        <v>22</v>
      </c>
      <c r="G2" s="104" t="s">
        <v>22</v>
      </c>
      <c r="H2" s="104" t="s">
        <v>22</v>
      </c>
      <c r="I2" s="104" t="s">
        <v>22</v>
      </c>
      <c r="J2" s="104" t="s">
        <v>181</v>
      </c>
      <c r="K2" s="104" t="s">
        <v>22</v>
      </c>
      <c r="L2" s="91"/>
      <c r="M2" s="104" t="s">
        <v>22</v>
      </c>
      <c r="N2" s="104" t="s">
        <v>26</v>
      </c>
      <c r="O2" s="104" t="s">
        <v>22</v>
      </c>
      <c r="P2" s="104" t="s">
        <v>22</v>
      </c>
      <c r="Q2" s="104" t="s">
        <v>286</v>
      </c>
    </row>
    <row r="3" spans="1:17" ht="57" customHeight="1">
      <c r="A3" s="117" t="s">
        <v>27</v>
      </c>
      <c r="B3" s="113"/>
      <c r="C3" s="113"/>
      <c r="D3" s="113"/>
      <c r="E3" s="118"/>
      <c r="F3" s="113"/>
      <c r="G3" s="113"/>
      <c r="H3" s="113"/>
      <c r="I3" s="113"/>
      <c r="J3" s="113"/>
      <c r="K3" s="113"/>
      <c r="L3" s="114" t="s">
        <v>296</v>
      </c>
      <c r="M3" s="115"/>
      <c r="N3" s="113"/>
      <c r="O3" s="113"/>
      <c r="P3" s="113"/>
      <c r="Q3" s="113" t="s">
        <v>297</v>
      </c>
    </row>
    <row r="4" spans="1:17" s="12" customFormat="1" ht="393" customHeight="1">
      <c r="A4" s="116" t="s">
        <v>40</v>
      </c>
      <c r="B4" s="104" t="s">
        <v>298</v>
      </c>
      <c r="C4" s="104" t="s">
        <v>43</v>
      </c>
      <c r="D4" s="91" t="s">
        <v>20</v>
      </c>
      <c r="E4" s="104" t="s">
        <v>21</v>
      </c>
      <c r="F4" s="91" t="s">
        <v>299</v>
      </c>
      <c r="G4" s="104" t="s">
        <v>45</v>
      </c>
      <c r="H4" s="104" t="s">
        <v>300</v>
      </c>
      <c r="I4" s="104" t="s">
        <v>47</v>
      </c>
      <c r="J4" s="104" t="s">
        <v>23</v>
      </c>
      <c r="K4" s="104" t="s">
        <v>189</v>
      </c>
      <c r="L4" s="91" t="s">
        <v>288</v>
      </c>
      <c r="M4" s="123" t="s">
        <v>301</v>
      </c>
      <c r="N4" s="104" t="s">
        <v>192</v>
      </c>
      <c r="O4" s="104" t="s">
        <v>52</v>
      </c>
      <c r="P4" s="104" t="s">
        <v>302</v>
      </c>
      <c r="Q4" s="104" t="s">
        <v>303</v>
      </c>
    </row>
    <row r="5" spans="1:17" s="12" customFormat="1" ht="78" customHeight="1">
      <c r="A5" s="120" t="s">
        <v>54</v>
      </c>
      <c r="B5" s="118"/>
      <c r="C5" s="118" t="s">
        <v>304</v>
      </c>
      <c r="D5" s="119"/>
      <c r="E5" s="118"/>
      <c r="F5" s="119"/>
      <c r="G5" s="118"/>
      <c r="H5" s="118"/>
      <c r="I5" s="118"/>
      <c r="J5" s="118"/>
      <c r="K5" s="118"/>
      <c r="L5" s="119"/>
      <c r="M5" s="118"/>
      <c r="N5" s="118"/>
      <c r="O5" s="118"/>
      <c r="P5" s="118"/>
      <c r="Q5" s="118" t="s">
        <v>305</v>
      </c>
    </row>
    <row r="6" spans="1:17" ht="345">
      <c r="A6" s="116" t="s">
        <v>306</v>
      </c>
      <c r="B6" s="104" t="s">
        <v>68</v>
      </c>
      <c r="C6" s="104" t="s">
        <v>307</v>
      </c>
      <c r="D6" s="91" t="s">
        <v>70</v>
      </c>
      <c r="E6" s="104" t="s">
        <v>71</v>
      </c>
      <c r="F6" s="104" t="s">
        <v>72</v>
      </c>
      <c r="G6" s="91" t="s">
        <v>73</v>
      </c>
      <c r="H6" s="104" t="s">
        <v>74</v>
      </c>
      <c r="I6" s="104" t="s">
        <v>75</v>
      </c>
      <c r="J6" s="104" t="s">
        <v>76</v>
      </c>
      <c r="K6" s="104" t="s">
        <v>198</v>
      </c>
      <c r="L6" s="91" t="s">
        <v>199</v>
      </c>
      <c r="M6" s="104" t="s">
        <v>79</v>
      </c>
      <c r="N6" s="104" t="s">
        <v>80</v>
      </c>
      <c r="O6" s="91" t="s">
        <v>81</v>
      </c>
      <c r="P6" s="104" t="s">
        <v>82</v>
      </c>
      <c r="Q6" s="91" t="s">
        <v>308</v>
      </c>
    </row>
    <row r="7" spans="1:17" s="110" customFormat="1" ht="409.5">
      <c r="A7" s="120" t="s">
        <v>83</v>
      </c>
      <c r="B7" s="118" t="s">
        <v>309</v>
      </c>
      <c r="C7" s="118" t="s">
        <v>310</v>
      </c>
      <c r="D7" s="119" t="s">
        <v>20</v>
      </c>
      <c r="E7" s="118" t="s">
        <v>21</v>
      </c>
      <c r="F7" s="119" t="s">
        <v>87</v>
      </c>
      <c r="G7" s="119" t="s">
        <v>88</v>
      </c>
      <c r="H7" s="119" t="s">
        <v>205</v>
      </c>
      <c r="I7" s="118" t="s">
        <v>90</v>
      </c>
      <c r="J7" s="118" t="s">
        <v>181</v>
      </c>
      <c r="K7" s="118" t="s">
        <v>206</v>
      </c>
      <c r="L7" s="118" t="s">
        <v>207</v>
      </c>
      <c r="M7" s="122" t="s">
        <v>311</v>
      </c>
      <c r="N7" s="118" t="s">
        <v>94</v>
      </c>
      <c r="O7" s="119" t="s">
        <v>95</v>
      </c>
      <c r="P7" s="118" t="s">
        <v>312</v>
      </c>
      <c r="Q7" s="118" t="s">
        <v>313</v>
      </c>
    </row>
    <row r="8" spans="1:17" ht="90">
      <c r="A8" s="116" t="s">
        <v>96</v>
      </c>
      <c r="B8" s="104" t="s">
        <v>98</v>
      </c>
      <c r="C8" s="104" t="s">
        <v>99</v>
      </c>
      <c r="D8" s="104" t="s">
        <v>100</v>
      </c>
      <c r="E8" s="104" t="s">
        <v>101</v>
      </c>
      <c r="F8" s="91" t="s">
        <v>102</v>
      </c>
      <c r="G8" s="91" t="s">
        <v>103</v>
      </c>
      <c r="H8" s="104" t="s">
        <v>104</v>
      </c>
      <c r="I8" s="104" t="s">
        <v>105</v>
      </c>
      <c r="J8" s="104" t="s">
        <v>181</v>
      </c>
      <c r="K8" s="104" t="s">
        <v>211</v>
      </c>
      <c r="L8" s="91" t="s">
        <v>212</v>
      </c>
      <c r="M8" s="104" t="s">
        <v>109</v>
      </c>
      <c r="N8" s="104" t="s">
        <v>110</v>
      </c>
      <c r="O8" s="91" t="s">
        <v>111</v>
      </c>
      <c r="P8" s="104" t="s">
        <v>112</v>
      </c>
      <c r="Q8" s="91" t="s">
        <v>97</v>
      </c>
    </row>
    <row r="9" spans="1:17" s="12" customFormat="1" ht="345">
      <c r="A9" s="117" t="s">
        <v>113</v>
      </c>
      <c r="B9" s="118" t="s">
        <v>115</v>
      </c>
      <c r="C9" s="118" t="s">
        <v>214</v>
      </c>
      <c r="D9" s="118" t="s">
        <v>314</v>
      </c>
      <c r="E9" s="118" t="s">
        <v>118</v>
      </c>
      <c r="F9" s="119" t="s">
        <v>216</v>
      </c>
      <c r="G9" s="118" t="s">
        <v>120</v>
      </c>
      <c r="H9" s="118" t="s">
        <v>121</v>
      </c>
      <c r="I9" s="118" t="s">
        <v>122</v>
      </c>
      <c r="J9" s="118" t="s">
        <v>217</v>
      </c>
      <c r="K9" s="118" t="s">
        <v>165</v>
      </c>
      <c r="L9" s="118" t="s">
        <v>315</v>
      </c>
      <c r="M9" s="118" t="s">
        <v>126</v>
      </c>
      <c r="N9" s="118" t="s">
        <v>219</v>
      </c>
      <c r="O9" s="118" t="s">
        <v>128</v>
      </c>
      <c r="P9" s="118" t="s">
        <v>129</v>
      </c>
      <c r="Q9" s="118" t="s">
        <v>114</v>
      </c>
    </row>
    <row r="10" spans="1:17" ht="345">
      <c r="A10" s="116" t="s">
        <v>130</v>
      </c>
      <c r="B10" s="104" t="s">
        <v>220</v>
      </c>
      <c r="C10" s="104" t="s">
        <v>133</v>
      </c>
      <c r="D10" s="104" t="s">
        <v>134</v>
      </c>
      <c r="E10" s="104" t="s">
        <v>22</v>
      </c>
      <c r="F10" s="91" t="s">
        <v>135</v>
      </c>
      <c r="G10" s="104" t="s">
        <v>22</v>
      </c>
      <c r="H10" s="104" t="s">
        <v>136</v>
      </c>
      <c r="I10" s="104" t="s">
        <v>22</v>
      </c>
      <c r="J10" s="104" t="s">
        <v>123</v>
      </c>
      <c r="K10" s="104" t="s">
        <v>31</v>
      </c>
      <c r="L10" s="104" t="s">
        <v>222</v>
      </c>
      <c r="M10" s="91" t="s">
        <v>139</v>
      </c>
      <c r="N10" s="104" t="s">
        <v>22</v>
      </c>
      <c r="O10" s="104" t="s">
        <v>22</v>
      </c>
      <c r="P10" s="104" t="s">
        <v>22</v>
      </c>
      <c r="Q10" s="104" t="s">
        <v>131</v>
      </c>
    </row>
    <row r="11" spans="1:17" ht="90">
      <c r="A11" s="117" t="s">
        <v>223</v>
      </c>
      <c r="B11" s="113" t="s">
        <v>224</v>
      </c>
      <c r="C11" s="113" t="s">
        <v>225</v>
      </c>
      <c r="D11" s="113"/>
      <c r="E11" s="113"/>
      <c r="F11" s="113"/>
      <c r="G11" s="113"/>
      <c r="H11" s="113"/>
      <c r="I11" s="113"/>
      <c r="J11" s="113"/>
      <c r="K11" s="113"/>
      <c r="L11" s="113"/>
      <c r="M11" s="113"/>
      <c r="N11" s="113"/>
      <c r="O11" s="113"/>
      <c r="P11" s="113"/>
      <c r="Q11" s="113"/>
    </row>
    <row r="13" spans="1:17">
      <c r="C13" s="64" t="s">
        <v>226</v>
      </c>
    </row>
  </sheetData>
  <hyperlinks>
    <hyperlink ref="L1" r:id="rId1" display="Educational Considerations Heat Map(4.06) Educational Impacts" xr:uid="{EFC1310C-4209-4530-BE53-A5EA7E6D9CB9}"/>
  </hyperlinks>
  <pageMargins left="0.7" right="0.7" top="0.75" bottom="0.75" header="0.3" footer="0.3"/>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Tim Fling</cp:lastModifiedBy>
  <cp:revision/>
  <dcterms:created xsi:type="dcterms:W3CDTF">2025-05-16T03:10:44Z</dcterms:created>
  <dcterms:modified xsi:type="dcterms:W3CDTF">2025-10-13T00:41:36Z</dcterms:modified>
  <cp:category/>
  <cp:contentStatus/>
</cp:coreProperties>
</file>